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K:\SDrive\Tribal\#FOAs\GO FY2017 Deployment FOA (DE-FOA-0001660)\Deployment FOA 2017 (DE-FOA-0001660)\"/>
    </mc:Choice>
  </mc:AlternateContent>
  <bookViews>
    <workbookView xWindow="0" yWindow="0" windowWidth="15360" windowHeight="8145" tabRatio="739" firstSheet="1" activeTab="1"/>
  </bookViews>
  <sheets>
    <sheet name="background" sheetId="1" state="hidden" r:id="rId1"/>
    <sheet name="Appendix C-Instructions" sheetId="2" r:id="rId2"/>
    <sheet name="(Example 1.a.) Form Inputs" sheetId="3" r:id="rId3"/>
    <sheet name="(Example 1.a.) Energy Savings" sheetId="4" r:id="rId4"/>
    <sheet name="Form Inputs" sheetId="7" r:id="rId5"/>
    <sheet name="Energy Savings Results" sheetId="8" r:id="rId6"/>
  </sheets>
  <definedNames>
    <definedName name="_ftnref1" localSheetId="1">'Appendix C-Instructions'!$B$19</definedName>
    <definedName name="_Ref357593633" localSheetId="1">'Appendix C-Instructions'!$B$49</definedName>
    <definedName name="_Ref357595432" localSheetId="1">'Appendix C-Instructions'!$B$32</definedName>
    <definedName name="Z_83AF1ACC_8BDF_4300_BB27_27DAE0EBE9E8_.wvu.Rows" localSheetId="3" hidden="1">'(Example 1.a.) Energy Savings'!$40:$45</definedName>
    <definedName name="Z_83AF1ACC_8BDF_4300_BB27_27DAE0EBE9E8_.wvu.Rows" localSheetId="5" hidden="1">'Energy Savings Results'!$40:$45</definedName>
  </definedNames>
  <calcPr calcId="152511"/>
  <customWorkbookViews>
    <customWorkbookView name="Necefer, Len (CONTR) - Personal View" guid="{83AF1ACC-8BDF-4300-BB27-27DAE0EBE9E8}" mergeInterval="0" personalView="1" maximized="1" xWindow="-8" yWindow="-8" windowWidth="1696" windowHeight="1026" tabRatio="739" activeSheetId="3"/>
  </customWorkbookViews>
</workbook>
</file>

<file path=xl/calcChain.xml><?xml version="1.0" encoding="utf-8"?>
<calcChain xmlns="http://schemas.openxmlformats.org/spreadsheetml/2006/main">
  <c r="J37" i="8" l="1"/>
  <c r="B4" i="8"/>
  <c r="M16" i="8"/>
  <c r="N16" i="8" s="1"/>
  <c r="M17" i="8"/>
  <c r="M18" i="8"/>
  <c r="N18" i="8" s="1"/>
  <c r="M19" i="8"/>
  <c r="M20" i="8"/>
  <c r="M21" i="8"/>
  <c r="M22" i="8"/>
  <c r="N22" i="8" s="1"/>
  <c r="M23" i="8"/>
  <c r="M24" i="8"/>
  <c r="N24" i="8" s="1"/>
  <c r="M25" i="8"/>
  <c r="M26" i="8"/>
  <c r="N26" i="8" s="1"/>
  <c r="M27" i="8"/>
  <c r="M28" i="8"/>
  <c r="M29" i="8"/>
  <c r="M30" i="8"/>
  <c r="N30" i="8" s="1"/>
  <c r="M31" i="8"/>
  <c r="M15" i="8"/>
  <c r="L16" i="8"/>
  <c r="L17" i="8"/>
  <c r="L18" i="8"/>
  <c r="L19" i="8"/>
  <c r="L20" i="8"/>
  <c r="L21" i="8"/>
  <c r="L22" i="8"/>
  <c r="L23" i="8"/>
  <c r="L24" i="8"/>
  <c r="L25" i="8"/>
  <c r="L26" i="8"/>
  <c r="L27" i="8"/>
  <c r="L28" i="8"/>
  <c r="L29" i="8"/>
  <c r="L30" i="8"/>
  <c r="L31" i="8"/>
  <c r="L15" i="8"/>
  <c r="D16" i="8"/>
  <c r="D17" i="8"/>
  <c r="D18" i="8"/>
  <c r="D19" i="8"/>
  <c r="D20" i="8"/>
  <c r="D21" i="8"/>
  <c r="H21" i="8" s="1"/>
  <c r="D22" i="8"/>
  <c r="D23" i="8"/>
  <c r="H23" i="8" s="1"/>
  <c r="D24" i="8"/>
  <c r="D25" i="8"/>
  <c r="D26" i="8"/>
  <c r="D27" i="8"/>
  <c r="D28" i="8"/>
  <c r="D29" i="8"/>
  <c r="H29" i="8" s="1"/>
  <c r="D30" i="8"/>
  <c r="D31" i="8"/>
  <c r="H31" i="8" s="1"/>
  <c r="D15" i="8"/>
  <c r="C16" i="8"/>
  <c r="C17" i="8"/>
  <c r="C18" i="8"/>
  <c r="C19" i="8"/>
  <c r="G19" i="8" s="1"/>
  <c r="I19" i="8" s="1"/>
  <c r="J19" i="8" s="1"/>
  <c r="C20" i="8"/>
  <c r="C21" i="8"/>
  <c r="C22" i="8"/>
  <c r="C23" i="8"/>
  <c r="G23" i="8" s="1"/>
  <c r="I23" i="8" s="1"/>
  <c r="J23" i="8" s="1"/>
  <c r="C24" i="8"/>
  <c r="C25" i="8"/>
  <c r="C26" i="8"/>
  <c r="C27" i="8"/>
  <c r="G27" i="8" s="1"/>
  <c r="I27" i="8" s="1"/>
  <c r="J27" i="8" s="1"/>
  <c r="C28" i="8"/>
  <c r="C29" i="8"/>
  <c r="C30" i="8"/>
  <c r="C31" i="8"/>
  <c r="G31" i="8" s="1"/>
  <c r="I31" i="8" s="1"/>
  <c r="J31" i="8" s="1"/>
  <c r="C15" i="8"/>
  <c r="N31" i="8"/>
  <c r="F31" i="8"/>
  <c r="E31" i="8"/>
  <c r="F30" i="8"/>
  <c r="E30" i="8"/>
  <c r="H30" i="8"/>
  <c r="G30" i="8"/>
  <c r="I30" i="8" s="1"/>
  <c r="J30" i="8" s="1"/>
  <c r="N29" i="8"/>
  <c r="F29" i="8"/>
  <c r="E29" i="8"/>
  <c r="G29" i="8"/>
  <c r="I29" i="8" s="1"/>
  <c r="J29" i="8" s="1"/>
  <c r="N28" i="8"/>
  <c r="F28" i="8"/>
  <c r="E28" i="8"/>
  <c r="H28" i="8"/>
  <c r="G28" i="8"/>
  <c r="I28" i="8" s="1"/>
  <c r="J28" i="8" s="1"/>
  <c r="N27" i="8"/>
  <c r="F27" i="8"/>
  <c r="E27" i="8"/>
  <c r="H27" i="8"/>
  <c r="F26" i="8"/>
  <c r="E26" i="8"/>
  <c r="H26" i="8"/>
  <c r="G26" i="8"/>
  <c r="I26" i="8" s="1"/>
  <c r="J26" i="8" s="1"/>
  <c r="N25" i="8"/>
  <c r="F25" i="8"/>
  <c r="E25" i="8"/>
  <c r="H25" i="8"/>
  <c r="G25" i="8"/>
  <c r="I25" i="8" s="1"/>
  <c r="J25" i="8" s="1"/>
  <c r="F24" i="8"/>
  <c r="E24" i="8"/>
  <c r="H24" i="8"/>
  <c r="G24" i="8"/>
  <c r="I24" i="8" s="1"/>
  <c r="J24" i="8" s="1"/>
  <c r="N23" i="8"/>
  <c r="F23" i="8"/>
  <c r="E23" i="8"/>
  <c r="F22" i="8"/>
  <c r="E22" i="8"/>
  <c r="H22" i="8"/>
  <c r="G22" i="8"/>
  <c r="I22" i="8" s="1"/>
  <c r="J22" i="8" s="1"/>
  <c r="N21" i="8"/>
  <c r="F21" i="8"/>
  <c r="E21" i="8"/>
  <c r="G21" i="8"/>
  <c r="I21" i="8" s="1"/>
  <c r="J21" i="8" s="1"/>
  <c r="N20" i="8"/>
  <c r="F20" i="8"/>
  <c r="E20" i="8"/>
  <c r="H20" i="8"/>
  <c r="G20" i="8"/>
  <c r="I20" i="8" s="1"/>
  <c r="J20" i="8" s="1"/>
  <c r="N19" i="8"/>
  <c r="F19" i="8"/>
  <c r="E19" i="8"/>
  <c r="H19" i="8"/>
  <c r="F18" i="8"/>
  <c r="E18" i="8"/>
  <c r="H18" i="8"/>
  <c r="G18" i="8"/>
  <c r="I18" i="8" s="1"/>
  <c r="J18" i="8" s="1"/>
  <c r="N17" i="8"/>
  <c r="F17" i="8"/>
  <c r="E17" i="8"/>
  <c r="H17" i="8"/>
  <c r="G17" i="8"/>
  <c r="I17" i="8" s="1"/>
  <c r="J17" i="8" s="1"/>
  <c r="F16" i="8"/>
  <c r="E16" i="8"/>
  <c r="H16" i="8"/>
  <c r="G16" i="8"/>
  <c r="N15" i="8"/>
  <c r="F15" i="8"/>
  <c r="E15" i="8"/>
  <c r="H15" i="8"/>
  <c r="G15" i="8"/>
  <c r="E199" i="7"/>
  <c r="D199" i="7"/>
  <c r="E198" i="7"/>
  <c r="D198" i="7"/>
  <c r="E197" i="7"/>
  <c r="D197" i="7"/>
  <c r="E196" i="7"/>
  <c r="D196" i="7"/>
  <c r="E195" i="7"/>
  <c r="D195" i="7"/>
  <c r="E194" i="7"/>
  <c r="D194" i="7"/>
  <c r="E193" i="7"/>
  <c r="D193" i="7"/>
  <c r="E192" i="7"/>
  <c r="D192" i="7"/>
  <c r="E191" i="7"/>
  <c r="D191" i="7"/>
  <c r="E190" i="7"/>
  <c r="D190" i="7"/>
  <c r="E189" i="7"/>
  <c r="D189" i="7"/>
  <c r="E188" i="7"/>
  <c r="D188" i="7"/>
  <c r="E187" i="7"/>
  <c r="D187" i="7"/>
  <c r="E186" i="7"/>
  <c r="D186" i="7"/>
  <c r="E185" i="7"/>
  <c r="D185" i="7"/>
  <c r="E184" i="7"/>
  <c r="D184" i="7"/>
  <c r="E183" i="7"/>
  <c r="D183" i="7"/>
  <c r="L180" i="7"/>
  <c r="K180" i="7"/>
  <c r="H180" i="7"/>
  <c r="G180" i="7"/>
  <c r="L179" i="7"/>
  <c r="K179" i="7"/>
  <c r="H179" i="7"/>
  <c r="G179" i="7"/>
  <c r="L178" i="7"/>
  <c r="K178" i="7"/>
  <c r="H178" i="7"/>
  <c r="G178" i="7"/>
  <c r="L177" i="7"/>
  <c r="K177" i="7"/>
  <c r="H177" i="7"/>
  <c r="G177" i="7"/>
  <c r="L176" i="7"/>
  <c r="K176" i="7"/>
  <c r="H176" i="7"/>
  <c r="G176" i="7"/>
  <c r="L175" i="7"/>
  <c r="K175" i="7"/>
  <c r="H175" i="7"/>
  <c r="G175" i="7"/>
  <c r="L174" i="7"/>
  <c r="K174" i="7"/>
  <c r="H174" i="7"/>
  <c r="G174" i="7"/>
  <c r="L173" i="7"/>
  <c r="K173" i="7"/>
  <c r="H173" i="7"/>
  <c r="G173" i="7"/>
  <c r="L172" i="7"/>
  <c r="K172" i="7"/>
  <c r="H172" i="7"/>
  <c r="G172" i="7"/>
  <c r="L171" i="7"/>
  <c r="K171" i="7"/>
  <c r="H171" i="7"/>
  <c r="G171" i="7"/>
  <c r="L170" i="7"/>
  <c r="K170" i="7"/>
  <c r="H170" i="7"/>
  <c r="G170" i="7"/>
  <c r="L169" i="7"/>
  <c r="K169" i="7"/>
  <c r="H169" i="7"/>
  <c r="G169" i="7"/>
  <c r="L168" i="7"/>
  <c r="K168" i="7"/>
  <c r="H168" i="7"/>
  <c r="G168" i="7"/>
  <c r="L167" i="7"/>
  <c r="K167" i="7"/>
  <c r="H167" i="7"/>
  <c r="G167" i="7"/>
  <c r="L166" i="7"/>
  <c r="K166" i="7"/>
  <c r="H166" i="7"/>
  <c r="G166" i="7"/>
  <c r="L165" i="7"/>
  <c r="K165" i="7"/>
  <c r="H165" i="7"/>
  <c r="G165" i="7"/>
  <c r="L164" i="7"/>
  <c r="K164" i="7"/>
  <c r="H164" i="7"/>
  <c r="G202" i="7" s="1"/>
  <c r="G164" i="7"/>
  <c r="F202" i="7" s="1"/>
  <c r="H150" i="7"/>
  <c r="J150" i="7" s="1"/>
  <c r="D150" i="7"/>
  <c r="I150" i="7" s="1"/>
  <c r="C150" i="7"/>
  <c r="G150" i="7" s="1"/>
  <c r="H149" i="7"/>
  <c r="J149" i="7" s="1"/>
  <c r="D149" i="7"/>
  <c r="I149" i="7" s="1"/>
  <c r="C149" i="7"/>
  <c r="F149" i="7" s="1"/>
  <c r="H148" i="7"/>
  <c r="J148" i="7" s="1"/>
  <c r="D148" i="7"/>
  <c r="I148" i="7" s="1"/>
  <c r="C148" i="7"/>
  <c r="G148" i="7" s="1"/>
  <c r="H147" i="7"/>
  <c r="J147" i="7" s="1"/>
  <c r="D147" i="7"/>
  <c r="I147" i="7" s="1"/>
  <c r="C147" i="7"/>
  <c r="F147" i="7" s="1"/>
  <c r="H146" i="7"/>
  <c r="J146" i="7" s="1"/>
  <c r="D146" i="7"/>
  <c r="I146" i="7" s="1"/>
  <c r="C146" i="7"/>
  <c r="G146" i="7" s="1"/>
  <c r="H145" i="7"/>
  <c r="J145" i="7" s="1"/>
  <c r="D145" i="7"/>
  <c r="I145" i="7" s="1"/>
  <c r="C145" i="7"/>
  <c r="F145" i="7" s="1"/>
  <c r="H144" i="7"/>
  <c r="J144" i="7" s="1"/>
  <c r="D144" i="7"/>
  <c r="I144" i="7" s="1"/>
  <c r="C144" i="7"/>
  <c r="G144" i="7" s="1"/>
  <c r="H143" i="7"/>
  <c r="J143" i="7" s="1"/>
  <c r="D143" i="7"/>
  <c r="I143" i="7" s="1"/>
  <c r="H142" i="7"/>
  <c r="J142" i="7" s="1"/>
  <c r="D142" i="7"/>
  <c r="I142" i="7" s="1"/>
  <c r="C142" i="7"/>
  <c r="G142" i="7" s="1"/>
  <c r="H141" i="7"/>
  <c r="J141" i="7" s="1"/>
  <c r="D141" i="7"/>
  <c r="I141" i="7" s="1"/>
  <c r="C141" i="7"/>
  <c r="F141" i="7" s="1"/>
  <c r="H140" i="7"/>
  <c r="J140" i="7" s="1"/>
  <c r="D140" i="7"/>
  <c r="I140" i="7" s="1"/>
  <c r="C140" i="7"/>
  <c r="G140" i="7" s="1"/>
  <c r="H139" i="7"/>
  <c r="J139" i="7" s="1"/>
  <c r="D139" i="7"/>
  <c r="I139" i="7" s="1"/>
  <c r="C139" i="7"/>
  <c r="F139" i="7" s="1"/>
  <c r="H138" i="7"/>
  <c r="J138" i="7" s="1"/>
  <c r="D138" i="7"/>
  <c r="I138" i="7" s="1"/>
  <c r="C138" i="7"/>
  <c r="G138" i="7" s="1"/>
  <c r="H137" i="7"/>
  <c r="J137" i="7" s="1"/>
  <c r="D137" i="7"/>
  <c r="I137" i="7" s="1"/>
  <c r="C137" i="7"/>
  <c r="F137" i="7" s="1"/>
  <c r="H136" i="7"/>
  <c r="J136" i="7" s="1"/>
  <c r="D136" i="7"/>
  <c r="I136" i="7" s="1"/>
  <c r="C136" i="7"/>
  <c r="G136" i="7" s="1"/>
  <c r="H135" i="7"/>
  <c r="J135" i="7" s="1"/>
  <c r="D135" i="7"/>
  <c r="I135" i="7" s="1"/>
  <c r="H134" i="7"/>
  <c r="J134" i="7" s="1"/>
  <c r="D134" i="7"/>
  <c r="I134" i="7" s="1"/>
  <c r="C134" i="7"/>
  <c r="G134" i="7" s="1"/>
  <c r="C126" i="7"/>
  <c r="B126" i="7"/>
  <c r="C125" i="7"/>
  <c r="B125" i="7"/>
  <c r="C124" i="7"/>
  <c r="B124" i="7"/>
  <c r="C123" i="7"/>
  <c r="B123" i="7"/>
  <c r="C122" i="7"/>
  <c r="B122" i="7"/>
  <c r="C121" i="7"/>
  <c r="B121" i="7"/>
  <c r="C120" i="7"/>
  <c r="B120" i="7"/>
  <c r="C119" i="7"/>
  <c r="B119" i="7"/>
  <c r="C118" i="7"/>
  <c r="B118" i="7"/>
  <c r="C117" i="7"/>
  <c r="B117" i="7"/>
  <c r="C116" i="7"/>
  <c r="B116" i="7"/>
  <c r="C115" i="7"/>
  <c r="B115" i="7"/>
  <c r="C114" i="7"/>
  <c r="B114" i="7"/>
  <c r="C113" i="7"/>
  <c r="B113" i="7"/>
  <c r="C112" i="7"/>
  <c r="B112" i="7"/>
  <c r="C111" i="7"/>
  <c r="B111" i="7"/>
  <c r="C110" i="7"/>
  <c r="B110" i="7"/>
  <c r="C109" i="7"/>
  <c r="B109" i="7"/>
  <c r="C108" i="7"/>
  <c r="B108" i="7"/>
  <c r="C107" i="7"/>
  <c r="B107" i="7"/>
  <c r="C106" i="7"/>
  <c r="B106" i="7"/>
  <c r="C105" i="7"/>
  <c r="B105" i="7"/>
  <c r="C104" i="7"/>
  <c r="B104" i="7"/>
  <c r="C103" i="7"/>
  <c r="B103" i="7"/>
  <c r="C102" i="7"/>
  <c r="B102" i="7"/>
  <c r="C101" i="7"/>
  <c r="B101" i="7"/>
  <c r="C100" i="7"/>
  <c r="B100" i="7"/>
  <c r="C99" i="7"/>
  <c r="B99" i="7"/>
  <c r="C98" i="7"/>
  <c r="B98" i="7"/>
  <c r="C97" i="7"/>
  <c r="B97" i="7"/>
  <c r="C96" i="7"/>
  <c r="B96" i="7"/>
  <c r="C95" i="7"/>
  <c r="B95" i="7"/>
  <c r="C94" i="7"/>
  <c r="B94" i="7"/>
  <c r="C93" i="7"/>
  <c r="B93" i="7"/>
  <c r="C92" i="7"/>
  <c r="B92" i="7"/>
  <c r="C91" i="7"/>
  <c r="B91" i="7"/>
  <c r="C90" i="7"/>
  <c r="B90" i="7"/>
  <c r="C89" i="7"/>
  <c r="B89" i="7"/>
  <c r="C88" i="7"/>
  <c r="B88" i="7"/>
  <c r="C87" i="7"/>
  <c r="B87" i="7"/>
  <c r="E79" i="7"/>
  <c r="D79" i="7"/>
  <c r="E78" i="7"/>
  <c r="D78" i="7"/>
  <c r="E77" i="7"/>
  <c r="D77" i="7"/>
  <c r="E76" i="7"/>
  <c r="D76" i="7"/>
  <c r="E75" i="7"/>
  <c r="D75" i="7"/>
  <c r="E74" i="7"/>
  <c r="D74" i="7"/>
  <c r="E73" i="7"/>
  <c r="D73" i="7"/>
  <c r="E72" i="7"/>
  <c r="D72" i="7"/>
  <c r="E71" i="7"/>
  <c r="D71" i="7"/>
  <c r="E70" i="7"/>
  <c r="D70" i="7"/>
  <c r="E69" i="7"/>
  <c r="D69" i="7"/>
  <c r="E68" i="7"/>
  <c r="D68" i="7"/>
  <c r="E67" i="7"/>
  <c r="D67" i="7"/>
  <c r="E66" i="7"/>
  <c r="D66" i="7"/>
  <c r="E65" i="7"/>
  <c r="D65" i="7"/>
  <c r="E64" i="7"/>
  <c r="D64" i="7"/>
  <c r="E63" i="7"/>
  <c r="D63" i="7"/>
  <c r="E62" i="7"/>
  <c r="D62" i="7"/>
  <c r="E61" i="7"/>
  <c r="D61" i="7"/>
  <c r="E60" i="7"/>
  <c r="D60" i="7"/>
  <c r="E59" i="7"/>
  <c r="D59" i="7"/>
  <c r="E58" i="7"/>
  <c r="D58" i="7"/>
  <c r="E57" i="7"/>
  <c r="D57" i="7"/>
  <c r="E56" i="7"/>
  <c r="D56" i="7"/>
  <c r="E55" i="7"/>
  <c r="D55" i="7"/>
  <c r="E54" i="7"/>
  <c r="D54" i="7"/>
  <c r="E53" i="7"/>
  <c r="D53" i="7"/>
  <c r="E52" i="7"/>
  <c r="D52" i="7"/>
  <c r="E51" i="7"/>
  <c r="D51" i="7"/>
  <c r="E50" i="7"/>
  <c r="D50" i="7"/>
  <c r="E49" i="7"/>
  <c r="D49" i="7"/>
  <c r="E48" i="7"/>
  <c r="D48" i="7"/>
  <c r="E47" i="7"/>
  <c r="D47" i="7"/>
  <c r="E46" i="7"/>
  <c r="D46" i="7"/>
  <c r="E45" i="7"/>
  <c r="D45" i="7"/>
  <c r="E44" i="7"/>
  <c r="D44" i="7"/>
  <c r="E43" i="7"/>
  <c r="D43" i="7"/>
  <c r="E42" i="7"/>
  <c r="C143" i="7" s="1"/>
  <c r="D42" i="7"/>
  <c r="E41" i="7"/>
  <c r="C135" i="7" s="1"/>
  <c r="D41" i="7"/>
  <c r="E40" i="7"/>
  <c r="D40" i="7"/>
  <c r="N37" i="8" l="1"/>
  <c r="O37" i="8" s="1"/>
  <c r="H37" i="8"/>
  <c r="G37" i="8"/>
  <c r="I37" i="8" s="1"/>
  <c r="I15" i="8"/>
  <c r="I16" i="8"/>
  <c r="J16" i="8" s="1"/>
  <c r="G137" i="7"/>
  <c r="G141" i="7"/>
  <c r="G145" i="7"/>
  <c r="G149" i="7"/>
  <c r="G139" i="7"/>
  <c r="G147" i="7"/>
  <c r="F135" i="7"/>
  <c r="G135" i="7"/>
  <c r="F143" i="7"/>
  <c r="G143" i="7"/>
  <c r="F134" i="7"/>
  <c r="F136" i="7"/>
  <c r="F138" i="7"/>
  <c r="F140" i="7"/>
  <c r="F142" i="7"/>
  <c r="F144" i="7"/>
  <c r="F146" i="7"/>
  <c r="F148" i="7"/>
  <c r="F150" i="7"/>
  <c r="G153" i="7" l="1"/>
  <c r="F153" i="7"/>
  <c r="D40" i="3" l="1"/>
  <c r="E40" i="3"/>
  <c r="C134" i="3" s="1"/>
  <c r="D41" i="3"/>
  <c r="E41" i="3"/>
  <c r="D42" i="3"/>
  <c r="E42" i="3"/>
  <c r="D43" i="3"/>
  <c r="E43" i="3"/>
  <c r="C87" i="3" l="1"/>
  <c r="G164" i="3" l="1"/>
  <c r="H164" i="3"/>
  <c r="B4" i="4" l="1"/>
  <c r="C90" i="3" l="1"/>
  <c r="C91" i="3"/>
  <c r="C92" i="3"/>
  <c r="C93" i="3"/>
  <c r="M16" i="4" l="1"/>
  <c r="M17" i="4"/>
  <c r="N17" i="4" s="1"/>
  <c r="M18" i="4"/>
  <c r="N18" i="4" s="1"/>
  <c r="M19" i="4"/>
  <c r="N19" i="4" s="1"/>
  <c r="M20" i="4"/>
  <c r="N20" i="4" s="1"/>
  <c r="M21" i="4"/>
  <c r="N21" i="4" s="1"/>
  <c r="M22" i="4"/>
  <c r="N22" i="4" s="1"/>
  <c r="M23" i="4"/>
  <c r="N23" i="4" s="1"/>
  <c r="M24" i="4"/>
  <c r="N24" i="4" s="1"/>
  <c r="M25" i="4"/>
  <c r="N25" i="4" s="1"/>
  <c r="M26" i="4"/>
  <c r="N26" i="4" s="1"/>
  <c r="M27" i="4"/>
  <c r="N27" i="4" s="1"/>
  <c r="M28" i="4"/>
  <c r="N28" i="4" s="1"/>
  <c r="M29" i="4"/>
  <c r="N29" i="4" s="1"/>
  <c r="M30" i="4"/>
  <c r="N30" i="4" s="1"/>
  <c r="M31" i="4"/>
  <c r="N31" i="4" s="1"/>
  <c r="L16" i="4"/>
  <c r="L17" i="4"/>
  <c r="L18" i="4"/>
  <c r="L19" i="4"/>
  <c r="L20" i="4"/>
  <c r="L21" i="4"/>
  <c r="L22" i="4"/>
  <c r="L23" i="4"/>
  <c r="L24" i="4"/>
  <c r="L25" i="4"/>
  <c r="L26" i="4"/>
  <c r="L27" i="4"/>
  <c r="L28" i="4"/>
  <c r="L29" i="4"/>
  <c r="L30" i="4"/>
  <c r="L31" i="4"/>
  <c r="M15" i="4"/>
  <c r="L15" i="4"/>
  <c r="F31" i="4"/>
  <c r="E31" i="4"/>
  <c r="F30" i="4"/>
  <c r="E30" i="4"/>
  <c r="F29" i="4"/>
  <c r="E29" i="4"/>
  <c r="F28" i="4"/>
  <c r="E28" i="4"/>
  <c r="F27" i="4"/>
  <c r="E27" i="4"/>
  <c r="F26" i="4"/>
  <c r="E26" i="4"/>
  <c r="F25" i="4"/>
  <c r="E25" i="4"/>
  <c r="F24" i="4"/>
  <c r="E24" i="4"/>
  <c r="F23" i="4"/>
  <c r="E23" i="4"/>
  <c r="F22" i="4"/>
  <c r="E22" i="4"/>
  <c r="F21" i="4"/>
  <c r="E21" i="4"/>
  <c r="F20" i="4"/>
  <c r="E20" i="4"/>
  <c r="F19" i="4"/>
  <c r="E19" i="4"/>
  <c r="F18" i="4"/>
  <c r="E18" i="4"/>
  <c r="F17" i="4"/>
  <c r="E17" i="4"/>
  <c r="F16" i="4"/>
  <c r="E16" i="4"/>
  <c r="F15" i="4"/>
  <c r="E15" i="4"/>
  <c r="E199" i="3"/>
  <c r="D199" i="3"/>
  <c r="E198" i="3"/>
  <c r="D198" i="3"/>
  <c r="E197" i="3"/>
  <c r="D197" i="3"/>
  <c r="E196" i="3"/>
  <c r="D196" i="3"/>
  <c r="E195" i="3"/>
  <c r="D195" i="3"/>
  <c r="E194" i="3"/>
  <c r="D194" i="3"/>
  <c r="E193" i="3"/>
  <c r="D193" i="3"/>
  <c r="E192" i="3"/>
  <c r="D192" i="3"/>
  <c r="E191" i="3"/>
  <c r="D191" i="3"/>
  <c r="E190" i="3"/>
  <c r="D190" i="3"/>
  <c r="E189" i="3"/>
  <c r="D189" i="3"/>
  <c r="E188" i="3"/>
  <c r="D188" i="3"/>
  <c r="E187" i="3"/>
  <c r="D187" i="3"/>
  <c r="E186" i="3"/>
  <c r="D186" i="3"/>
  <c r="E185" i="3"/>
  <c r="D185" i="3"/>
  <c r="E184" i="3"/>
  <c r="D184" i="3"/>
  <c r="E183" i="3"/>
  <c r="D183" i="3"/>
  <c r="L180" i="3"/>
  <c r="K180" i="3"/>
  <c r="H180" i="3"/>
  <c r="G180" i="3"/>
  <c r="L179" i="3"/>
  <c r="K179" i="3"/>
  <c r="H179" i="3"/>
  <c r="G179" i="3"/>
  <c r="L178" i="3"/>
  <c r="K178" i="3"/>
  <c r="H178" i="3"/>
  <c r="G178" i="3"/>
  <c r="L177" i="3"/>
  <c r="K177" i="3"/>
  <c r="H177" i="3"/>
  <c r="G177" i="3"/>
  <c r="L176" i="3"/>
  <c r="K176" i="3"/>
  <c r="H176" i="3"/>
  <c r="G176" i="3"/>
  <c r="L175" i="3"/>
  <c r="K175" i="3"/>
  <c r="H175" i="3"/>
  <c r="G175" i="3"/>
  <c r="L174" i="3"/>
  <c r="K174" i="3"/>
  <c r="H174" i="3"/>
  <c r="G174" i="3"/>
  <c r="L173" i="3"/>
  <c r="K173" i="3"/>
  <c r="H173" i="3"/>
  <c r="G173" i="3"/>
  <c r="L172" i="3"/>
  <c r="K172" i="3"/>
  <c r="H172" i="3"/>
  <c r="G172" i="3"/>
  <c r="L171" i="3"/>
  <c r="K171" i="3"/>
  <c r="H171" i="3"/>
  <c r="G171" i="3"/>
  <c r="L170" i="3"/>
  <c r="K170" i="3"/>
  <c r="H170" i="3"/>
  <c r="G170" i="3"/>
  <c r="L169" i="3"/>
  <c r="K169" i="3"/>
  <c r="H169" i="3"/>
  <c r="G169" i="3"/>
  <c r="L168" i="3"/>
  <c r="K168" i="3"/>
  <c r="H168" i="3"/>
  <c r="G168" i="3"/>
  <c r="L167" i="3"/>
  <c r="K167" i="3"/>
  <c r="H167" i="3"/>
  <c r="G167" i="3"/>
  <c r="L166" i="3"/>
  <c r="K166" i="3"/>
  <c r="H166" i="3"/>
  <c r="G166" i="3"/>
  <c r="L165" i="3"/>
  <c r="K165" i="3"/>
  <c r="H165" i="3"/>
  <c r="G165" i="3"/>
  <c r="L164" i="3"/>
  <c r="K164" i="3"/>
  <c r="H150" i="3"/>
  <c r="J150" i="3" s="1"/>
  <c r="D150" i="3"/>
  <c r="I150" i="3" s="1"/>
  <c r="C150" i="3"/>
  <c r="H149" i="3"/>
  <c r="J149" i="3" s="1"/>
  <c r="D149" i="3"/>
  <c r="I149" i="3" s="1"/>
  <c r="C149" i="3"/>
  <c r="H148" i="3"/>
  <c r="J148" i="3" s="1"/>
  <c r="D148" i="3"/>
  <c r="I148" i="3" s="1"/>
  <c r="C148" i="3"/>
  <c r="H147" i="3"/>
  <c r="J147" i="3" s="1"/>
  <c r="D147" i="3"/>
  <c r="I147" i="3" s="1"/>
  <c r="C147" i="3"/>
  <c r="G147" i="3" s="1"/>
  <c r="H146" i="3"/>
  <c r="J146" i="3" s="1"/>
  <c r="D146" i="3"/>
  <c r="I146" i="3" s="1"/>
  <c r="C146" i="3"/>
  <c r="F146" i="3" s="1"/>
  <c r="H145" i="3"/>
  <c r="J145" i="3" s="1"/>
  <c r="D145" i="3"/>
  <c r="I145" i="3" s="1"/>
  <c r="C145" i="3"/>
  <c r="G145" i="3" s="1"/>
  <c r="H144" i="3"/>
  <c r="J144" i="3" s="1"/>
  <c r="D144" i="3"/>
  <c r="I144" i="3" s="1"/>
  <c r="C144" i="3"/>
  <c r="F144" i="3" s="1"/>
  <c r="H143" i="3"/>
  <c r="J143" i="3" s="1"/>
  <c r="D143" i="3"/>
  <c r="I143" i="3" s="1"/>
  <c r="H142" i="3"/>
  <c r="J142" i="3" s="1"/>
  <c r="D142" i="3"/>
  <c r="I142" i="3" s="1"/>
  <c r="C142" i="3"/>
  <c r="F142" i="3" s="1"/>
  <c r="H141" i="3"/>
  <c r="J141" i="3" s="1"/>
  <c r="D141" i="3"/>
  <c r="I141" i="3" s="1"/>
  <c r="C141" i="3"/>
  <c r="G141" i="3" s="1"/>
  <c r="H140" i="3"/>
  <c r="J140" i="3" s="1"/>
  <c r="D140" i="3"/>
  <c r="I140" i="3" s="1"/>
  <c r="C140" i="3"/>
  <c r="C21" i="4" s="1"/>
  <c r="H139" i="3"/>
  <c r="J139" i="3" s="1"/>
  <c r="D139" i="3"/>
  <c r="I139" i="3" s="1"/>
  <c r="C139" i="3"/>
  <c r="G139" i="3" s="1"/>
  <c r="H138" i="3"/>
  <c r="J138" i="3" s="1"/>
  <c r="D138" i="3"/>
  <c r="I138" i="3" s="1"/>
  <c r="C138" i="3"/>
  <c r="F138" i="3" s="1"/>
  <c r="H137" i="3"/>
  <c r="J137" i="3" s="1"/>
  <c r="D137" i="3"/>
  <c r="I137" i="3" s="1"/>
  <c r="C137" i="3"/>
  <c r="G137" i="3" s="1"/>
  <c r="H136" i="3"/>
  <c r="D136" i="3"/>
  <c r="I136" i="3" s="1"/>
  <c r="C136" i="3"/>
  <c r="C17" i="4" s="1"/>
  <c r="H135" i="3"/>
  <c r="D135" i="3"/>
  <c r="I135" i="3" s="1"/>
  <c r="H134" i="3"/>
  <c r="D134" i="3"/>
  <c r="I134" i="3" s="1"/>
  <c r="C126" i="3"/>
  <c r="B126" i="3"/>
  <c r="C125" i="3"/>
  <c r="B125" i="3"/>
  <c r="C124" i="3"/>
  <c r="B124" i="3"/>
  <c r="C123" i="3"/>
  <c r="B123" i="3"/>
  <c r="C122" i="3"/>
  <c r="B122" i="3"/>
  <c r="C121" i="3"/>
  <c r="B121" i="3"/>
  <c r="C120" i="3"/>
  <c r="B120" i="3"/>
  <c r="C119" i="3"/>
  <c r="B119" i="3"/>
  <c r="C118" i="3"/>
  <c r="B118" i="3"/>
  <c r="C117" i="3"/>
  <c r="B117" i="3"/>
  <c r="C116" i="3"/>
  <c r="B116" i="3"/>
  <c r="C115" i="3"/>
  <c r="B115" i="3"/>
  <c r="C114" i="3"/>
  <c r="B114" i="3"/>
  <c r="C113" i="3"/>
  <c r="B113" i="3"/>
  <c r="C112" i="3"/>
  <c r="B112" i="3"/>
  <c r="C111" i="3"/>
  <c r="B111" i="3"/>
  <c r="C110" i="3"/>
  <c r="B110" i="3"/>
  <c r="C109" i="3"/>
  <c r="B109" i="3"/>
  <c r="C108" i="3"/>
  <c r="B108" i="3"/>
  <c r="C107" i="3"/>
  <c r="B107" i="3"/>
  <c r="C106" i="3"/>
  <c r="B106" i="3"/>
  <c r="C105" i="3"/>
  <c r="B105" i="3"/>
  <c r="C104" i="3"/>
  <c r="B104" i="3"/>
  <c r="C103" i="3"/>
  <c r="B103" i="3"/>
  <c r="C102" i="3"/>
  <c r="B102" i="3"/>
  <c r="C101" i="3"/>
  <c r="B101" i="3"/>
  <c r="C100" i="3"/>
  <c r="B100" i="3"/>
  <c r="C99" i="3"/>
  <c r="B99" i="3"/>
  <c r="C98" i="3"/>
  <c r="B98" i="3"/>
  <c r="C97" i="3"/>
  <c r="B97" i="3"/>
  <c r="C96" i="3"/>
  <c r="B96" i="3"/>
  <c r="C95" i="3"/>
  <c r="B95" i="3"/>
  <c r="C94" i="3"/>
  <c r="B94" i="3"/>
  <c r="B93" i="3"/>
  <c r="B92" i="3"/>
  <c r="B91" i="3"/>
  <c r="B90" i="3"/>
  <c r="C89" i="3"/>
  <c r="B89" i="3"/>
  <c r="C88" i="3"/>
  <c r="B88" i="3"/>
  <c r="B87" i="3"/>
  <c r="E79" i="3"/>
  <c r="D79" i="3"/>
  <c r="E78" i="3"/>
  <c r="D78" i="3"/>
  <c r="E77" i="3"/>
  <c r="D77" i="3"/>
  <c r="E76" i="3"/>
  <c r="D76" i="3"/>
  <c r="E75" i="3"/>
  <c r="D75" i="3"/>
  <c r="E74" i="3"/>
  <c r="D74" i="3"/>
  <c r="E73" i="3"/>
  <c r="D73" i="3"/>
  <c r="E72" i="3"/>
  <c r="D72" i="3"/>
  <c r="E71" i="3"/>
  <c r="D71" i="3"/>
  <c r="E70" i="3"/>
  <c r="D70" i="3"/>
  <c r="E69" i="3"/>
  <c r="D69" i="3"/>
  <c r="E68" i="3"/>
  <c r="D68" i="3"/>
  <c r="E67" i="3"/>
  <c r="D67" i="3"/>
  <c r="E66" i="3"/>
  <c r="D66" i="3"/>
  <c r="E65" i="3"/>
  <c r="D65" i="3"/>
  <c r="E64" i="3"/>
  <c r="D64" i="3"/>
  <c r="E63" i="3"/>
  <c r="D63" i="3"/>
  <c r="E62" i="3"/>
  <c r="D62" i="3"/>
  <c r="E61" i="3"/>
  <c r="D61" i="3"/>
  <c r="E60" i="3"/>
  <c r="D60" i="3"/>
  <c r="E59" i="3"/>
  <c r="D59" i="3"/>
  <c r="E58" i="3"/>
  <c r="D58" i="3"/>
  <c r="E57" i="3"/>
  <c r="D57" i="3"/>
  <c r="E56" i="3"/>
  <c r="D56" i="3"/>
  <c r="E55" i="3"/>
  <c r="D55" i="3"/>
  <c r="E54" i="3"/>
  <c r="D54" i="3"/>
  <c r="E53" i="3"/>
  <c r="D53" i="3"/>
  <c r="E52" i="3"/>
  <c r="D52" i="3"/>
  <c r="E51" i="3"/>
  <c r="D51" i="3"/>
  <c r="E50" i="3"/>
  <c r="D50" i="3"/>
  <c r="E49" i="3"/>
  <c r="D49" i="3"/>
  <c r="E48" i="3"/>
  <c r="D48" i="3"/>
  <c r="E47" i="3"/>
  <c r="D47" i="3"/>
  <c r="E46" i="3"/>
  <c r="D46" i="3"/>
  <c r="E45" i="3"/>
  <c r="D45" i="3"/>
  <c r="E44" i="3"/>
  <c r="D44" i="3"/>
  <c r="C143" i="3"/>
  <c r="G143" i="3" s="1"/>
  <c r="C135" i="3"/>
  <c r="G135" i="3" s="1"/>
  <c r="C15" i="4"/>
  <c r="F148" i="3" l="1"/>
  <c r="F150" i="3"/>
  <c r="G149" i="3"/>
  <c r="G15" i="4"/>
  <c r="D16" i="4"/>
  <c r="H16" i="4" s="1"/>
  <c r="G17" i="4"/>
  <c r="I17" i="4" s="1"/>
  <c r="J17" i="4" s="1"/>
  <c r="G21" i="4"/>
  <c r="I21" i="4" s="1"/>
  <c r="J21" i="4" s="1"/>
  <c r="J134" i="3"/>
  <c r="D15" i="4"/>
  <c r="H15" i="4" s="1"/>
  <c r="J135" i="3"/>
  <c r="G136" i="3"/>
  <c r="F140" i="3"/>
  <c r="G148" i="3"/>
  <c r="F136" i="3"/>
  <c r="G138" i="3"/>
  <c r="F139" i="3"/>
  <c r="G140" i="3"/>
  <c r="C29" i="4"/>
  <c r="C22" i="4"/>
  <c r="C18" i="4"/>
  <c r="D30" i="4"/>
  <c r="H30" i="4" s="1"/>
  <c r="D26" i="4"/>
  <c r="H26" i="4" s="1"/>
  <c r="D21" i="4"/>
  <c r="H21" i="4" s="1"/>
  <c r="G150" i="3"/>
  <c r="C30" i="4"/>
  <c r="C26" i="4"/>
  <c r="D29" i="4"/>
  <c r="H29" i="4" s="1"/>
  <c r="D22" i="4"/>
  <c r="H22" i="4" s="1"/>
  <c r="D18" i="4"/>
  <c r="H18" i="4" s="1"/>
  <c r="C25" i="4"/>
  <c r="D25" i="4"/>
  <c r="H25" i="4" s="1"/>
  <c r="D17" i="4"/>
  <c r="H17" i="4" s="1"/>
  <c r="G142" i="3"/>
  <c r="F143" i="3"/>
  <c r="C28" i="4"/>
  <c r="C24" i="4"/>
  <c r="G24" i="4" s="1"/>
  <c r="C20" i="4"/>
  <c r="C16" i="4"/>
  <c r="G16" i="4" s="1"/>
  <c r="D28" i="4"/>
  <c r="H28" i="4" s="1"/>
  <c r="D24" i="4"/>
  <c r="H24" i="4" s="1"/>
  <c r="D20" i="4"/>
  <c r="H20" i="4" s="1"/>
  <c r="F135" i="3"/>
  <c r="G144" i="3"/>
  <c r="G146" i="3"/>
  <c r="F147" i="3"/>
  <c r="C31" i="4"/>
  <c r="C27" i="4"/>
  <c r="C23" i="4"/>
  <c r="C19" i="4"/>
  <c r="D31" i="4"/>
  <c r="H31" i="4" s="1"/>
  <c r="D27" i="4"/>
  <c r="H27" i="4" s="1"/>
  <c r="D23" i="4"/>
  <c r="H23" i="4" s="1"/>
  <c r="D19" i="4"/>
  <c r="H19" i="4" s="1"/>
  <c r="F202" i="3"/>
  <c r="J136" i="3"/>
  <c r="G202" i="3"/>
  <c r="N15" i="4"/>
  <c r="N16" i="4"/>
  <c r="G134" i="3"/>
  <c r="F134" i="3"/>
  <c r="F137" i="3"/>
  <c r="F141" i="3"/>
  <c r="F145" i="3"/>
  <c r="F149" i="3"/>
  <c r="F153" i="3" l="1"/>
  <c r="G23" i="4"/>
  <c r="I23" i="4" s="1"/>
  <c r="J23" i="4" s="1"/>
  <c r="G153" i="3"/>
  <c r="G19" i="4"/>
  <c r="I19" i="4" s="1"/>
  <c r="J19" i="4" s="1"/>
  <c r="G27" i="4"/>
  <c r="I27" i="4" s="1"/>
  <c r="J27" i="4" s="1"/>
  <c r="G20" i="4"/>
  <c r="I20" i="4" s="1"/>
  <c r="J20" i="4" s="1"/>
  <c r="G28" i="4"/>
  <c r="I28" i="4" s="1"/>
  <c r="J28" i="4" s="1"/>
  <c r="G30" i="4"/>
  <c r="I30" i="4" s="1"/>
  <c r="J30" i="4" s="1"/>
  <c r="G22" i="4"/>
  <c r="I22" i="4" s="1"/>
  <c r="J22" i="4" s="1"/>
  <c r="G31" i="4"/>
  <c r="I31" i="4" s="1"/>
  <c r="J31" i="4" s="1"/>
  <c r="G25" i="4"/>
  <c r="I25" i="4" s="1"/>
  <c r="J25" i="4" s="1"/>
  <c r="G26" i="4"/>
  <c r="I26" i="4" s="1"/>
  <c r="J26" i="4" s="1"/>
  <c r="G18" i="4"/>
  <c r="I18" i="4" s="1"/>
  <c r="J18" i="4" s="1"/>
  <c r="G29" i="4"/>
  <c r="I29" i="4" s="1"/>
  <c r="J29" i="4" s="1"/>
  <c r="I24" i="4"/>
  <c r="J24" i="4" s="1"/>
  <c r="N37" i="4"/>
  <c r="O37" i="4" s="1"/>
  <c r="H37" i="4"/>
  <c r="I16" i="4"/>
  <c r="J16" i="4" s="1"/>
  <c r="I15" i="4"/>
  <c r="G37" i="4" l="1"/>
  <c r="I37" i="4" s="1"/>
  <c r="J37" i="4" s="1"/>
</calcChain>
</file>

<file path=xl/sharedStrings.xml><?xml version="1.0" encoding="utf-8"?>
<sst xmlns="http://schemas.openxmlformats.org/spreadsheetml/2006/main" count="1135" uniqueCount="158">
  <si>
    <t>To convert to kBtu from:</t>
  </si>
  <si>
    <t>Input units</t>
  </si>
  <si>
    <t>Conversion to kBtu*</t>
  </si>
  <si>
    <t>Conversion to Source Energy</t>
  </si>
  <si>
    <t>Multiply by:</t>
  </si>
  <si>
    <t xml:space="preserve">Electricity </t>
  </si>
  <si>
    <t>kWh</t>
  </si>
  <si>
    <t>Therms</t>
  </si>
  <si>
    <t>100 cubic feet (CCF)</t>
  </si>
  <si>
    <t>Gallons</t>
  </si>
  <si>
    <t>Fuel Oil (No. 1)</t>
  </si>
  <si>
    <t>Fuel Oil (No. 2)</t>
  </si>
  <si>
    <t>Fuel Oil (No. 4)</t>
  </si>
  <si>
    <t>Fuel Oil (No. 5 &amp; 6)</t>
  </si>
  <si>
    <t>Kerosene</t>
  </si>
  <si>
    <t>cubic feet (CF)</t>
  </si>
  <si>
    <t>Coal</t>
  </si>
  <si>
    <t>Ton</t>
  </si>
  <si>
    <t>lbs</t>
  </si>
  <si>
    <t>1000 lbs</t>
  </si>
  <si>
    <t>Chilled Water</t>
  </si>
  <si>
    <t>Ton-hours</t>
  </si>
  <si>
    <t>Energy Source</t>
  </si>
  <si>
    <t>Unit</t>
  </si>
  <si>
    <t>Natural Gas (Therm)</t>
  </si>
  <si>
    <t>Natural Gas (CCF)</t>
  </si>
  <si>
    <t>Steam (lbs)</t>
  </si>
  <si>
    <t>Steam (1000 lbs)</t>
  </si>
  <si>
    <t>-</t>
  </si>
  <si>
    <t>January</t>
  </si>
  <si>
    <t>March</t>
  </si>
  <si>
    <t>April</t>
  </si>
  <si>
    <t>May</t>
  </si>
  <si>
    <t>June</t>
  </si>
  <si>
    <t>July</t>
  </si>
  <si>
    <t>August</t>
  </si>
  <si>
    <t>September</t>
  </si>
  <si>
    <t>October</t>
  </si>
  <si>
    <t>November</t>
  </si>
  <si>
    <t>December</t>
  </si>
  <si>
    <t>Yes</t>
  </si>
  <si>
    <t>No</t>
  </si>
  <si>
    <t>Confirm</t>
  </si>
  <si>
    <t>Site Total</t>
  </si>
  <si>
    <t>Site Energy (kBtu)</t>
  </si>
  <si>
    <t>Source Energy (kBtu)</t>
  </si>
  <si>
    <t>Diesel</t>
  </si>
  <si>
    <t>Propane and LPG</t>
  </si>
  <si>
    <t>Office Building</t>
  </si>
  <si>
    <t>Propane and LPG (Gal)</t>
  </si>
  <si>
    <t>Propane and LPG (CF)</t>
  </si>
  <si>
    <t>million Btu (MMBtu)</t>
  </si>
  <si>
    <t>kW</t>
  </si>
  <si>
    <t>Btu/Hr</t>
  </si>
  <si>
    <t>Conversion Factor</t>
  </si>
  <si>
    <t>FOA:</t>
  </si>
  <si>
    <t>Btu/hr</t>
  </si>
  <si>
    <t>Site kBtu</t>
  </si>
  <si>
    <t>Source kBtu</t>
  </si>
  <si>
    <t>Reviewer Notes:</t>
  </si>
  <si>
    <t>Reference Building</t>
  </si>
  <si>
    <t>Units</t>
  </si>
  <si>
    <t xml:space="preserve">* </t>
  </si>
  <si>
    <t>1)</t>
  </si>
  <si>
    <t>2)</t>
  </si>
  <si>
    <t>3)</t>
  </si>
  <si>
    <t>If steam and chilled water are generated in the building(s) using energy sources already included in the utility totals (e.g. electricity to generate chilled water), do not double count their usage. If steam or chilled water are purchased separately from a utility provider, their usage needs to be included in the building(s) totals.</t>
  </si>
  <si>
    <t xml:space="preserve">Appendix C – Calculating Energy Savings </t>
  </si>
  <si>
    <t>Diesel (Gal)</t>
  </si>
  <si>
    <t>Fuel Oil (No. 1) (Gal)</t>
  </si>
  <si>
    <t>Fuel Oil (No. 2) (Gal)</t>
  </si>
  <si>
    <t>Fuel Oil (No. 4) (Gal)</t>
  </si>
  <si>
    <t>Fuel Oil (No. 5 &amp; 6) (Gal)</t>
  </si>
  <si>
    <t>Kerosene (Gal)</t>
  </si>
  <si>
    <t>Coal  (lbs)</t>
  </si>
  <si>
    <t>Coal (ton)</t>
  </si>
  <si>
    <t>Chilled Water (Ton-Hours)</t>
  </si>
  <si>
    <t>Any Fuel (MMBtu)</t>
  </si>
  <si>
    <t>Electricity (kWh)</t>
  </si>
  <si>
    <t>Natural Gas</t>
  </si>
  <si>
    <t>Steam</t>
  </si>
  <si>
    <t>Natural Gas CHP Fuel Use</t>
  </si>
  <si>
    <t>Total System Capacity (kW):</t>
  </si>
  <si>
    <t>Clean Energy Capacity (kW)</t>
  </si>
  <si>
    <t>February</t>
  </si>
  <si>
    <t>Annual Site Offset (Mixed Units) / Annual Source Offset (kBtu)</t>
  </si>
  <si>
    <t>Sum energy usage values together for the before-project case and sum the energy usage values together for the after-project case.</t>
  </si>
  <si>
    <t>Example #1: Topic Area 1.a. (Deep Energy Retrofits)</t>
  </si>
  <si>
    <t xml:space="preserve">LED Lighting </t>
  </si>
  <si>
    <r>
      <t xml:space="preserve">Identify </t>
    </r>
    <r>
      <rPr>
        <u/>
        <sz val="14"/>
        <color theme="1"/>
        <rFont val="Calibri"/>
        <family val="2"/>
        <scheme val="minor"/>
      </rPr>
      <t>all</t>
    </r>
    <r>
      <rPr>
        <sz val="14"/>
        <color theme="1"/>
        <rFont val="Calibri"/>
        <family val="2"/>
        <scheme val="minor"/>
      </rPr>
      <t xml:space="preserve"> energy and fuel sources used (total of </t>
    </r>
    <r>
      <rPr>
        <u/>
        <sz val="14"/>
        <color theme="1"/>
        <rFont val="Calibri"/>
        <family val="2"/>
        <scheme val="minor"/>
      </rPr>
      <t>all</t>
    </r>
    <r>
      <rPr>
        <sz val="14"/>
        <color theme="1"/>
        <rFont val="Calibri"/>
        <family val="2"/>
        <scheme val="minor"/>
      </rPr>
      <t xml:space="preserve"> energy and fuel sources combined, including but not limited to, electricity, propane, heating oil, diesel oil, natural gas, or any other energy or fuel used) in Tribally-owned or controlled building(s). </t>
    </r>
  </si>
  <si>
    <t xml:space="preserve">Conversion source https://portfoliomanager.energystar.gov/pdf/reference/Thermal%20Conversions.pdf?191a-e2c5 and U.S. Energy Information Administrations (EIA) Energy Conversation Calculators at http://www.eia.gov/energyexplained/index.cfm?page=about_energy_conversion_calculator. </t>
  </si>
  <si>
    <t xml:space="preserve">Where renewable energy systems, including renewable-fueled combined heat and power systems are proposed, the “energy usage projected after project” would be reduced by the amount of energy projected to be generated for and used in the building or buildings (i.e., energy displaced by the renewable energy system).  </t>
  </si>
  <si>
    <t>For purposes of this FOA, all renewable energy system inputs including biomass, are assumed to be zero for calculating the percentage of energy savings; meaning that the “energy usage before project” being replaced by a renewable energy or renewable-fueled system is 100% displaced by the renewable energy or renewable-fueled system.</t>
  </si>
  <si>
    <t>Current Energy Usage (Energy Usage Before Project)</t>
  </si>
  <si>
    <t>Square Footage</t>
  </si>
  <si>
    <t>Baseline Energy Use</t>
  </si>
  <si>
    <t>Notes</t>
  </si>
  <si>
    <t>Does the project reduce energy or fuel use?</t>
  </si>
  <si>
    <t>Project Description</t>
  </si>
  <si>
    <t>1a: Deep Energy Retrofits</t>
  </si>
  <si>
    <t>1b: Energy efficiency measures &amp; clean energy systems (EE &amp; RE)</t>
  </si>
  <si>
    <t>Energy Savings/Offset Summary:</t>
  </si>
  <si>
    <t>Before</t>
  </si>
  <si>
    <t>After</t>
  </si>
  <si>
    <t xml:space="preserve"> % offset</t>
  </si>
  <si>
    <t>Energy Use Summary (kBtu)</t>
  </si>
  <si>
    <t>Energy  Use (Mixed Units)</t>
  </si>
  <si>
    <t>% offset</t>
  </si>
  <si>
    <t>Definition of Energy Savings</t>
  </si>
  <si>
    <t>Equation 1: Calculation of % of energy savings</t>
  </si>
  <si>
    <t>Step</t>
  </si>
  <si>
    <r>
      <t>[1]</t>
    </r>
    <r>
      <rPr>
        <sz val="11"/>
        <color theme="1"/>
        <rFont val="Calibri"/>
        <family val="2"/>
        <scheme val="minor"/>
      </rPr>
      <t/>
    </r>
  </si>
  <si>
    <t xml:space="preserve"> Source energy is the most equitable unit of evaluation, and enables assessment of energy efficiency. Source energy traces the heat and electricity requirements of the building back to the raw fuel input, thereby accounting for any losses and enabling a complete thermodynamic assessment.  For more, see the Energy Protection Agency (EPA) Energy Star website or Portfolio Manager Technical Reference on Source Energy.</t>
  </si>
  <si>
    <t>What is the annual thermal fuel displacement of energy system or energy efficiency retrofit (Mixed Units)?</t>
  </si>
  <si>
    <t>What is the annual electric displacement of energy system or energy efficiency retrofit (kWh)?</t>
  </si>
  <si>
    <t>General Notes and Guidance</t>
  </si>
  <si>
    <r>
      <rPr>
        <b/>
        <sz val="18"/>
        <color theme="1"/>
        <rFont val="Calibri"/>
        <family val="2"/>
        <scheme val="minor"/>
      </rPr>
      <t>Step 1:</t>
    </r>
    <r>
      <rPr>
        <b/>
        <sz val="16"/>
        <color theme="1"/>
        <rFont val="Calibri"/>
        <family val="2"/>
        <scheme val="minor"/>
      </rPr>
      <t xml:space="preserve"> Please select from the drop-down box below the Topic Area you are applying under.</t>
    </r>
  </si>
  <si>
    <t>Utility bills or fuel invoice data provided for 12 months?
 (Please select one)</t>
  </si>
  <si>
    <t>Energy or Fuel Used</t>
  </si>
  <si>
    <t>Building(s) and Type of Energy and Fuel Used</t>
  </si>
  <si>
    <t xml:space="preserve">Building Name </t>
  </si>
  <si>
    <t>Identify the type of technology proposed</t>
  </si>
  <si>
    <t>This section automatically calculates the generating capacity of a proposed clean energy system (No input needed)</t>
  </si>
  <si>
    <t>This section automatically calculates from the Form Inputs the "Energy Usage Before Project" and the "Energy Usage Projected After Project" (No input needed)</t>
  </si>
  <si>
    <t>This section calculates the clean energy system generating capacity and if that requirement is met</t>
  </si>
  <si>
    <t>Energy Savings (Energy Usage Projected After Project)</t>
  </si>
  <si>
    <t>Determine projected energy usage of the building(s) after the proposed project is completed (referred to as “projected energy usage after project” in Equation 1 above).</t>
  </si>
  <si>
    <r>
      <t xml:space="preserve">Convert energy values to the common unit of thousand British thermal units (kBtu) using the unit conversion multipliers provided in Table 1 below.  </t>
    </r>
    <r>
      <rPr>
        <b/>
        <sz val="14"/>
        <color theme="1"/>
        <rFont val="Calibri"/>
        <family val="2"/>
        <scheme val="minor"/>
      </rPr>
      <t xml:space="preserve">All Applicants </t>
    </r>
    <r>
      <rPr>
        <b/>
        <u/>
        <sz val="14"/>
        <color theme="1"/>
        <rFont val="Calibri"/>
        <family val="2"/>
        <scheme val="minor"/>
      </rPr>
      <t>must</t>
    </r>
    <r>
      <rPr>
        <b/>
        <sz val="14"/>
        <color theme="1"/>
        <rFont val="Calibri"/>
        <family val="2"/>
        <scheme val="minor"/>
      </rPr>
      <t xml:space="preserve"> use the common set of conversion factors in Table 1 below.</t>
    </r>
  </si>
  <si>
    <r>
      <t xml:space="preserve">To simplify the analysis and to provide an equivalent basis of comparison, </t>
    </r>
    <r>
      <rPr>
        <u/>
        <sz val="14"/>
        <color theme="1"/>
        <rFont val="Calibri"/>
        <family val="2"/>
        <scheme val="minor"/>
      </rPr>
      <t>all</t>
    </r>
    <r>
      <rPr>
        <sz val="14"/>
        <color theme="1"/>
        <rFont val="Calibri"/>
        <family val="2"/>
        <scheme val="minor"/>
      </rPr>
      <t xml:space="preserve"> Applicants </t>
    </r>
    <r>
      <rPr>
        <b/>
        <u/>
        <sz val="14"/>
        <color theme="1"/>
        <rFont val="Calibri"/>
        <family val="2"/>
        <scheme val="minor"/>
      </rPr>
      <t>must</t>
    </r>
    <r>
      <rPr>
        <sz val="14"/>
        <color theme="1"/>
        <rFont val="Calibri"/>
        <family val="2"/>
        <scheme val="minor"/>
      </rPr>
      <t xml:space="preserve"> use a common set of conversion factors (see Table 1 below). The common conversion factors (multipliers in Table 1) not only convert energy values to a common unit (kBtu), but also account for the effects of inefficiencies in energy conversion and distribution by converting site energy to source energy[1].</t>
    </r>
  </si>
  <si>
    <t>Calculate the projected percentage of energy savings using Equation 1.</t>
  </si>
  <si>
    <t>Color codes to help you complete this Excel worksheet</t>
  </si>
  <si>
    <t>How to calculate energy savings in this Excel workbook (methodology or process)</t>
  </si>
  <si>
    <t>Describe the proposed project:</t>
  </si>
  <si>
    <t>Common conversion factors from Table 1:</t>
  </si>
  <si>
    <t>High efficiency natural gas furnace</t>
  </si>
  <si>
    <t>The section below calculates the percent energy savings and whether the Topic Area requirement is met</t>
  </si>
  <si>
    <t>Bright Yellow shows instructional steps</t>
  </si>
  <si>
    <t>Total (calculated from monthly values in Step 4 below)</t>
  </si>
  <si>
    <t xml:space="preserve">A 20,000 ft2 building is projected to save 20% of its electricity usage (68,000 kWh) by replacing old inefficient light bulbs with light-emitting diode (LED) light bulbs and reducing 40% of its natural gas usage (2,560 therms) after implementing a number of Energy Efficiency Measures (EEMs). The total annual energy usage for the building in 2013 was 340,000 kWh/year of electricity, 6,400 therms of natural gas, and 15,000 gallons of fuel oil (No. 5). </t>
  </si>
  <si>
    <t>White boxes contain important information</t>
  </si>
  <si>
    <t xml:space="preserve">Energy savings is the difference between the total "energy usage before the project" and the "energy usage projected after the project". The equation for calculating the percentage of energy savings is shown in Equation 1.  </t>
  </si>
  <si>
    <r>
      <t>Table 1: Conversion factors for units of typical forms of energy used in buildings to thousands of Btu (kBtu) and Source Energy</t>
    </r>
    <r>
      <rPr>
        <b/>
        <i/>
        <vertAlign val="superscript"/>
        <sz val="14"/>
        <color theme="1"/>
        <rFont val="Calibri"/>
        <family val="2"/>
        <scheme val="minor"/>
      </rPr>
      <t>1</t>
    </r>
  </si>
  <si>
    <t>Establish a baseline of the energy currently used by the building(s) (referred to as “energy usage before project” in Equation 1 below).</t>
  </si>
  <si>
    <r>
      <rPr>
        <b/>
        <sz val="18"/>
        <color theme="1"/>
        <rFont val="Calibri"/>
        <family val="2"/>
        <scheme val="minor"/>
      </rPr>
      <t>Step 4:</t>
    </r>
    <r>
      <rPr>
        <b/>
        <sz val="16"/>
        <color theme="1"/>
        <rFont val="Calibri"/>
        <family val="2"/>
        <scheme val="minor"/>
      </rPr>
      <t xml:space="preserve"> Enter the amount of energy or fuel used each month for each building.</t>
    </r>
  </si>
  <si>
    <r>
      <rPr>
        <b/>
        <sz val="18"/>
        <color theme="1"/>
        <rFont val="Calibri"/>
        <family val="2"/>
        <scheme val="minor"/>
      </rPr>
      <t xml:space="preserve">Step 2: </t>
    </r>
    <r>
      <rPr>
        <b/>
        <sz val="16"/>
        <color theme="1"/>
        <rFont val="Calibri"/>
        <family val="2"/>
        <scheme val="minor"/>
      </rPr>
      <t>Identify the building(s) and the types of energy and/or fuel used in each affected building.</t>
    </r>
  </si>
  <si>
    <r>
      <rPr>
        <b/>
        <sz val="18"/>
        <color theme="1"/>
        <rFont val="Calibri"/>
        <family val="2"/>
        <scheme val="minor"/>
      </rPr>
      <t xml:space="preserve">Step 3: </t>
    </r>
    <r>
      <rPr>
        <b/>
        <sz val="16"/>
        <color theme="1"/>
        <rFont val="Calibri"/>
        <family val="2"/>
        <scheme val="minor"/>
      </rPr>
      <t>Enter the type of energy and/or fuel used in each building and identify whether utility bills or fuel invoices are provided for 12 months.</t>
    </r>
  </si>
  <si>
    <t>Monthly Energy or Fuel Use Information</t>
  </si>
  <si>
    <r>
      <rPr>
        <b/>
        <sz val="18"/>
        <color theme="1"/>
        <rFont val="Calibri"/>
        <family val="2"/>
        <scheme val="minor"/>
      </rPr>
      <t xml:space="preserve">Step 5: </t>
    </r>
    <r>
      <rPr>
        <b/>
        <sz val="16"/>
        <color theme="1"/>
        <rFont val="Calibri"/>
        <family val="2"/>
        <scheme val="minor"/>
      </rPr>
      <t>By energy and fuel source, specify whether the proposed project reduces energy or fuel use.</t>
    </r>
  </si>
  <si>
    <t>Orange boxes indicate a new section</t>
  </si>
  <si>
    <t>Red boxes indicate where data entry is required</t>
  </si>
  <si>
    <t>Grey boxes indicate information, populated, and calculated fields</t>
  </si>
  <si>
    <t>Pale Yellow boxes provide notes and instructions</t>
  </si>
  <si>
    <t>Building Energy Sources (Electricity, Propane, Heating Oil, Diesel Oil, Natural Gas, or Any Other Energy or Fuel Used)</t>
  </si>
  <si>
    <t>For clean energy systems only, enter rated capacity?</t>
  </si>
  <si>
    <r>
      <t xml:space="preserve">For clean energy systems </t>
    </r>
    <r>
      <rPr>
        <b/>
        <u/>
        <sz val="12"/>
        <color theme="1"/>
        <rFont val="Calibri"/>
        <family val="2"/>
        <scheme val="minor"/>
      </rPr>
      <t>only</t>
    </r>
    <r>
      <rPr>
        <b/>
        <sz val="12"/>
        <color theme="1"/>
        <rFont val="Calibri"/>
        <family val="2"/>
        <scheme val="minor"/>
      </rPr>
      <t>, enter rated capacity?</t>
    </r>
  </si>
  <si>
    <t>Current Energy Use (Energy Usage Before Project)</t>
  </si>
  <si>
    <t>Project Description and Energy Savings</t>
  </si>
  <si>
    <r>
      <rPr>
        <b/>
        <sz val="18"/>
        <color theme="1"/>
        <rFont val="Calibri"/>
        <family val="2"/>
        <scheme val="minor"/>
      </rPr>
      <t>Step 6:</t>
    </r>
    <r>
      <rPr>
        <b/>
        <sz val="16"/>
        <color theme="1"/>
        <rFont val="Calibri"/>
        <family val="2"/>
        <scheme val="minor"/>
      </rPr>
      <t xml:space="preserve"> Enter details about the proposed project, technology, and energy savings.</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</si>
</sst>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0%"/>
    <numFmt numFmtId="166" formatCode="_(* #,##0.0_);_(* \(#,##0.0\);_(* &quot;-&quot;??_);_(@_)"/>
  </numFmts>
  <fonts count="25" x14ac:knownFonts="1">
    <font>
      <sz val="11"/>
      <color theme="1"/>
      <name val="Calibri"/>
      <family val="2"/>
      <scheme val="minor"/>
    </font>
    <font>
      <sz val="11"/>
      <color theme="1"/>
      <name val="Calibri"/>
      <family val="2"/>
      <scheme val="minor"/>
    </font>
    <font>
      <sz val="11"/>
      <name val="Calibri"/>
      <family val="2"/>
      <scheme val="minor"/>
    </font>
    <font>
      <b/>
      <u/>
      <sz val="20"/>
      <color theme="1"/>
      <name val="Calibri"/>
      <family val="2"/>
      <scheme val="minor"/>
    </font>
    <font>
      <sz val="12"/>
      <color theme="1"/>
      <name val="Calibri"/>
      <family val="2"/>
      <scheme val="minor"/>
    </font>
    <font>
      <b/>
      <sz val="12"/>
      <color theme="1"/>
      <name val="Calibri"/>
      <family val="2"/>
      <scheme val="minor"/>
    </font>
    <font>
      <sz val="14"/>
      <color theme="1"/>
      <name val="Calibri"/>
      <family val="2"/>
      <scheme val="minor"/>
    </font>
    <font>
      <b/>
      <u/>
      <sz val="14"/>
      <color theme="1"/>
      <name val="Calibri"/>
      <family val="2"/>
      <scheme val="minor"/>
    </font>
    <font>
      <u/>
      <sz val="14"/>
      <color theme="1"/>
      <name val="Calibri"/>
      <family val="2"/>
      <scheme val="minor"/>
    </font>
    <font>
      <vertAlign val="superscript"/>
      <sz val="11"/>
      <color theme="1"/>
      <name val="Calibri"/>
      <family val="2"/>
      <scheme val="minor"/>
    </font>
    <font>
      <b/>
      <sz val="14"/>
      <color theme="1"/>
      <name val="Calibri"/>
      <family val="2"/>
      <scheme val="minor"/>
    </font>
    <font>
      <i/>
      <sz val="14"/>
      <color theme="1"/>
      <name val="Calibri"/>
      <family val="2"/>
      <scheme val="minor"/>
    </font>
    <font>
      <b/>
      <sz val="11"/>
      <name val="Calibri"/>
      <family val="2"/>
      <scheme val="minor"/>
    </font>
    <font>
      <sz val="16"/>
      <color theme="1"/>
      <name val="Calibri"/>
      <family val="2"/>
      <scheme val="minor"/>
    </font>
    <font>
      <b/>
      <sz val="16"/>
      <color theme="1"/>
      <name val="Calibri"/>
      <family val="2"/>
      <scheme val="minor"/>
    </font>
    <font>
      <sz val="16"/>
      <name val="Calibri"/>
      <family val="2"/>
      <scheme val="minor"/>
    </font>
    <font>
      <b/>
      <sz val="16"/>
      <name val="Calibri"/>
      <family val="2"/>
      <scheme val="minor"/>
    </font>
    <font>
      <b/>
      <sz val="11"/>
      <color theme="1"/>
      <name val="Calibri"/>
      <family val="2"/>
      <scheme val="minor"/>
    </font>
    <font>
      <b/>
      <sz val="12"/>
      <name val="Calibri"/>
      <family val="2"/>
      <scheme val="minor"/>
    </font>
    <font>
      <b/>
      <sz val="14"/>
      <name val="Calibri"/>
      <family val="2"/>
      <scheme val="minor"/>
    </font>
    <font>
      <b/>
      <u/>
      <sz val="16"/>
      <color theme="1"/>
      <name val="Calibri"/>
      <family val="2"/>
      <scheme val="minor"/>
    </font>
    <font>
      <b/>
      <sz val="18"/>
      <color theme="1"/>
      <name val="Calibri"/>
      <family val="2"/>
      <scheme val="minor"/>
    </font>
    <font>
      <b/>
      <i/>
      <sz val="14"/>
      <color theme="1"/>
      <name val="Calibri"/>
      <family val="2"/>
      <scheme val="minor"/>
    </font>
    <font>
      <b/>
      <i/>
      <vertAlign val="superscript"/>
      <sz val="14"/>
      <color theme="1"/>
      <name val="Calibri"/>
      <family val="2"/>
      <scheme val="minor"/>
    </font>
    <font>
      <b/>
      <u/>
      <sz val="12"/>
      <color theme="1"/>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0"/>
        <bgColor indexed="64"/>
      </patternFill>
    </fill>
    <fill>
      <patternFill patternType="solid">
        <fgColor rgb="FFFFFFCC"/>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top style="medium">
        <color indexed="64"/>
      </top>
      <bottom style="double">
        <color indexed="64"/>
      </bottom>
      <diagonal/>
    </border>
    <border>
      <left style="medium">
        <color indexed="64"/>
      </left>
      <right/>
      <top/>
      <bottom style="thin">
        <color indexed="64"/>
      </bottom>
      <diagonal/>
    </border>
    <border>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bottom style="double">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thin">
        <color indexed="64"/>
      </right>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thin">
        <color indexed="64"/>
      </left>
      <right style="medium">
        <color indexed="64"/>
      </right>
      <top/>
      <bottom/>
      <diagonal/>
    </border>
    <border>
      <left/>
      <right style="medium">
        <color indexed="64"/>
      </right>
      <top/>
      <bottom style="thin">
        <color indexed="64"/>
      </bottom>
      <diagonal/>
    </border>
    <border>
      <left style="thin">
        <color indexed="64"/>
      </left>
      <right/>
      <top/>
      <bottom style="double">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439">
    <xf numFmtId="0" fontId="0" fillId="0" borderId="0" xfId="0"/>
    <xf numFmtId="0" fontId="0" fillId="0" borderId="1" xfId="0" applyBorder="1"/>
    <xf numFmtId="3" fontId="0" fillId="0" borderId="1" xfId="0" applyNumberFormat="1" applyBorder="1"/>
    <xf numFmtId="4" fontId="0" fillId="0" borderId="1" xfId="0" applyNumberFormat="1" applyBorder="1"/>
    <xf numFmtId="2" fontId="0" fillId="0" borderId="1" xfId="0" applyNumberFormat="1" applyBorder="1"/>
    <xf numFmtId="0" fontId="0" fillId="0" borderId="1" xfId="0" applyFill="1" applyBorder="1"/>
    <xf numFmtId="0" fontId="0" fillId="0" borderId="0" xfId="0" applyFont="1"/>
    <xf numFmtId="0" fontId="6" fillId="0" borderId="0" xfId="0" applyFont="1"/>
    <xf numFmtId="0" fontId="2" fillId="3" borderId="10" xfId="0" applyFont="1" applyFill="1" applyBorder="1" applyProtection="1">
      <protection locked="0"/>
    </xf>
    <xf numFmtId="164" fontId="2" fillId="3" borderId="11" xfId="1" applyNumberFormat="1" applyFont="1" applyFill="1" applyBorder="1" applyProtection="1">
      <protection locked="0"/>
    </xf>
    <xf numFmtId="0" fontId="2" fillId="3" borderId="5" xfId="0" applyFont="1" applyFill="1" applyBorder="1" applyProtection="1">
      <protection locked="0"/>
    </xf>
    <xf numFmtId="164" fontId="2" fillId="3" borderId="1" xfId="1" applyNumberFormat="1" applyFont="1" applyFill="1" applyBorder="1" applyProtection="1">
      <protection locked="0"/>
    </xf>
    <xf numFmtId="0" fontId="2" fillId="3" borderId="7" xfId="0" applyFont="1" applyFill="1" applyBorder="1" applyProtection="1">
      <protection locked="0"/>
    </xf>
    <xf numFmtId="164" fontId="2" fillId="3" borderId="8" xfId="1" applyNumberFormat="1" applyFont="1" applyFill="1" applyBorder="1" applyProtection="1">
      <protection locked="0"/>
    </xf>
    <xf numFmtId="0" fontId="12" fillId="3" borderId="11" xfId="0" applyFont="1" applyFill="1" applyBorder="1" applyAlignment="1" applyProtection="1">
      <alignment horizontal="center"/>
      <protection locked="0"/>
    </xf>
    <xf numFmtId="0" fontId="12" fillId="3" borderId="12" xfId="0" applyFont="1" applyFill="1" applyBorder="1" applyAlignment="1" applyProtection="1">
      <alignment horizontal="center"/>
      <protection locked="0"/>
    </xf>
    <xf numFmtId="0" fontId="12" fillId="3" borderId="32" xfId="0" applyFont="1" applyFill="1" applyBorder="1" applyAlignment="1" applyProtection="1">
      <alignment horizontal="center"/>
      <protection locked="0"/>
    </xf>
    <xf numFmtId="0" fontId="12" fillId="3" borderId="39" xfId="0" applyFont="1" applyFill="1" applyBorder="1" applyAlignment="1" applyProtection="1">
      <alignment horizontal="center"/>
      <protection locked="0"/>
    </xf>
    <xf numFmtId="0" fontId="2" fillId="3" borderId="11" xfId="0" applyFont="1" applyFill="1" applyBorder="1" applyProtection="1">
      <protection locked="0"/>
    </xf>
    <xf numFmtId="0" fontId="2" fillId="3" borderId="1" xfId="0" applyFont="1" applyFill="1" applyBorder="1" applyProtection="1">
      <protection locked="0"/>
    </xf>
    <xf numFmtId="0" fontId="2" fillId="3" borderId="8" xfId="0" applyFont="1" applyFill="1" applyBorder="1" applyProtection="1">
      <protection locked="0"/>
    </xf>
    <xf numFmtId="164" fontId="2" fillId="3" borderId="22" xfId="1" applyNumberFormat="1" applyFont="1" applyFill="1" applyBorder="1" applyProtection="1">
      <protection locked="0"/>
    </xf>
    <xf numFmtId="164" fontId="2" fillId="3" borderId="12" xfId="1" applyNumberFormat="1" applyFont="1" applyFill="1" applyBorder="1" applyProtection="1">
      <protection locked="0"/>
    </xf>
    <xf numFmtId="164" fontId="2" fillId="3" borderId="16" xfId="1" applyNumberFormat="1" applyFont="1" applyFill="1" applyBorder="1" applyProtection="1">
      <protection locked="0"/>
    </xf>
    <xf numFmtId="164" fontId="2" fillId="3" borderId="6" xfId="1" applyNumberFormat="1" applyFont="1" applyFill="1" applyBorder="1" applyProtection="1">
      <protection locked="0"/>
    </xf>
    <xf numFmtId="164" fontId="2" fillId="3" borderId="20" xfId="1" applyNumberFormat="1" applyFont="1" applyFill="1" applyBorder="1" applyProtection="1">
      <protection locked="0"/>
    </xf>
    <xf numFmtId="164" fontId="2" fillId="3" borderId="9" xfId="1" applyNumberFormat="1" applyFont="1" applyFill="1" applyBorder="1" applyProtection="1">
      <protection locked="0"/>
    </xf>
    <xf numFmtId="0" fontId="5" fillId="6" borderId="13" xfId="0" applyFont="1" applyFill="1" applyBorder="1"/>
    <xf numFmtId="0" fontId="5" fillId="6" borderId="15" xfId="0" applyFont="1" applyFill="1" applyBorder="1" applyAlignment="1">
      <alignment horizontal="center"/>
    </xf>
    <xf numFmtId="0" fontId="5" fillId="6" borderId="42" xfId="0" applyFont="1" applyFill="1" applyBorder="1" applyAlignment="1">
      <alignment horizontal="center"/>
    </xf>
    <xf numFmtId="0" fontId="5" fillId="6" borderId="14" xfId="0" applyFont="1" applyFill="1" applyBorder="1" applyAlignment="1">
      <alignment horizontal="center"/>
    </xf>
    <xf numFmtId="0" fontId="5" fillId="6" borderId="13" xfId="0" applyFont="1" applyFill="1" applyBorder="1" applyAlignment="1">
      <alignment horizontal="center" vertical="center"/>
    </xf>
    <xf numFmtId="0" fontId="5" fillId="6" borderId="14" xfId="0" applyFont="1" applyFill="1" applyBorder="1" applyAlignment="1">
      <alignment horizontal="center" vertical="center"/>
    </xf>
    <xf numFmtId="164" fontId="2" fillId="3" borderId="22" xfId="1" applyNumberFormat="1" applyFont="1" applyFill="1" applyBorder="1" applyAlignment="1" applyProtection="1">
      <alignment horizontal="center"/>
      <protection locked="0"/>
    </xf>
    <xf numFmtId="164" fontId="2" fillId="3" borderId="16" xfId="1" applyNumberFormat="1" applyFont="1" applyFill="1" applyBorder="1" applyAlignment="1" applyProtection="1">
      <alignment horizontal="center"/>
      <protection locked="0"/>
    </xf>
    <xf numFmtId="164" fontId="2" fillId="3" borderId="20" xfId="1" applyNumberFormat="1" applyFont="1" applyFill="1" applyBorder="1" applyAlignment="1" applyProtection="1">
      <alignment horizontal="center"/>
      <protection locked="0"/>
    </xf>
    <xf numFmtId="0" fontId="5" fillId="6" borderId="14" xfId="0" applyFont="1" applyFill="1" applyBorder="1" applyAlignment="1" applyProtection="1">
      <alignment horizontal="center"/>
    </xf>
    <xf numFmtId="164" fontId="2" fillId="4" borderId="11" xfId="1" applyNumberFormat="1" applyFont="1" applyFill="1" applyBorder="1" applyProtection="1"/>
    <xf numFmtId="164" fontId="2" fillId="4" borderId="24" xfId="1" applyNumberFormat="1" applyFont="1" applyFill="1" applyBorder="1" applyProtection="1"/>
    <xf numFmtId="164" fontId="2" fillId="4" borderId="1" xfId="1" applyNumberFormat="1" applyFont="1" applyFill="1" applyBorder="1" applyProtection="1"/>
    <xf numFmtId="164" fontId="2" fillId="4" borderId="2" xfId="1" applyNumberFormat="1" applyFont="1" applyFill="1" applyBorder="1" applyProtection="1"/>
    <xf numFmtId="164" fontId="2" fillId="4" borderId="8" xfId="1" applyNumberFormat="1" applyFont="1" applyFill="1" applyBorder="1" applyProtection="1"/>
    <xf numFmtId="164" fontId="2" fillId="4" borderId="27" xfId="1" applyNumberFormat="1" applyFont="1" applyFill="1" applyBorder="1" applyProtection="1"/>
    <xf numFmtId="3" fontId="2" fillId="4" borderId="10" xfId="0" applyNumberFormat="1" applyFont="1" applyFill="1" applyBorder="1" applyProtection="1"/>
    <xf numFmtId="164" fontId="2" fillId="4" borderId="12" xfId="1" applyNumberFormat="1" applyFont="1" applyFill="1" applyBorder="1" applyAlignment="1" applyProtection="1">
      <alignment horizontal="center"/>
    </xf>
    <xf numFmtId="3" fontId="2" fillId="4" borderId="5" xfId="0" applyNumberFormat="1" applyFont="1" applyFill="1" applyBorder="1" applyProtection="1"/>
    <xf numFmtId="164" fontId="2" fillId="4" borderId="6" xfId="1" applyNumberFormat="1" applyFont="1" applyFill="1" applyBorder="1" applyAlignment="1" applyProtection="1">
      <alignment horizontal="center"/>
    </xf>
    <xf numFmtId="3" fontId="2" fillId="4" borderId="7" xfId="0" applyNumberFormat="1" applyFont="1" applyFill="1" applyBorder="1" applyProtection="1"/>
    <xf numFmtId="164" fontId="2" fillId="4" borderId="9" xfId="1" applyNumberFormat="1" applyFont="1" applyFill="1" applyBorder="1" applyAlignment="1" applyProtection="1">
      <alignment horizontal="center"/>
    </xf>
    <xf numFmtId="164" fontId="0" fillId="4" borderId="11" xfId="1" applyNumberFormat="1" applyFont="1" applyFill="1" applyBorder="1"/>
    <xf numFmtId="164" fontId="0" fillId="4" borderId="12" xfId="1" applyNumberFormat="1" applyFont="1" applyFill="1" applyBorder="1"/>
    <xf numFmtId="164" fontId="0" fillId="4" borderId="1" xfId="1" applyNumberFormat="1" applyFont="1" applyFill="1" applyBorder="1"/>
    <xf numFmtId="164" fontId="0" fillId="4" borderId="8" xfId="1" applyNumberFormat="1" applyFont="1" applyFill="1" applyBorder="1"/>
    <xf numFmtId="164" fontId="0" fillId="4" borderId="39" xfId="1" applyNumberFormat="1" applyFont="1" applyFill="1" applyBorder="1"/>
    <xf numFmtId="164" fontId="0" fillId="4" borderId="32" xfId="1" applyNumberFormat="1" applyFont="1" applyFill="1" applyBorder="1"/>
    <xf numFmtId="0" fontId="2" fillId="3" borderId="24" xfId="0" applyFont="1" applyFill="1" applyBorder="1" applyProtection="1">
      <protection locked="0"/>
    </xf>
    <xf numFmtId="0" fontId="2" fillId="3" borderId="2" xfId="0" applyFont="1" applyFill="1" applyBorder="1" applyProtection="1">
      <protection locked="0"/>
    </xf>
    <xf numFmtId="0" fontId="2" fillId="3" borderId="27" xfId="0" applyFont="1" applyFill="1" applyBorder="1" applyProtection="1">
      <protection locked="0"/>
    </xf>
    <xf numFmtId="0" fontId="2" fillId="3" borderId="10" xfId="0" applyFont="1" applyFill="1" applyBorder="1"/>
    <xf numFmtId="0" fontId="2" fillId="3" borderId="24" xfId="0" applyFont="1" applyFill="1" applyBorder="1"/>
    <xf numFmtId="0" fontId="2" fillId="3" borderId="5" xfId="0" applyFont="1" applyFill="1" applyBorder="1"/>
    <xf numFmtId="0" fontId="2" fillId="3" borderId="2" xfId="0" applyFont="1" applyFill="1" applyBorder="1"/>
    <xf numFmtId="0" fontId="2" fillId="3" borderId="7" xfId="0" applyFont="1" applyFill="1" applyBorder="1"/>
    <xf numFmtId="0" fontId="2" fillId="3" borderId="27" xfId="0" applyFont="1" applyFill="1" applyBorder="1"/>
    <xf numFmtId="164" fontId="2" fillId="4" borderId="9" xfId="1" applyNumberFormat="1" applyFont="1" applyFill="1" applyBorder="1" applyProtection="1"/>
    <xf numFmtId="0" fontId="14" fillId="8" borderId="0" xfId="0" applyFont="1" applyFill="1" applyAlignment="1">
      <alignment horizontal="center"/>
    </xf>
    <xf numFmtId="0" fontId="13" fillId="8" borderId="0" xfId="0" applyFont="1" applyFill="1"/>
    <xf numFmtId="0" fontId="0" fillId="8" borderId="0" xfId="0" applyFill="1"/>
    <xf numFmtId="0" fontId="13" fillId="8" borderId="36" xfId="0" applyFont="1" applyFill="1" applyBorder="1" applyAlignment="1">
      <alignment vertical="top" wrapText="1"/>
    </xf>
    <xf numFmtId="0" fontId="5" fillId="6" borderId="53" xfId="0" applyFont="1" applyFill="1" applyBorder="1" applyAlignment="1">
      <alignment horizontal="center" vertical="center"/>
    </xf>
    <xf numFmtId="0" fontId="14" fillId="8" borderId="0" xfId="0" applyFont="1" applyFill="1" applyBorder="1" applyAlignment="1">
      <alignment vertical="center"/>
    </xf>
    <xf numFmtId="0" fontId="14" fillId="8" borderId="0" xfId="0" applyFont="1" applyFill="1" applyBorder="1" applyAlignment="1">
      <alignment horizontal="left" vertical="center"/>
    </xf>
    <xf numFmtId="0" fontId="16" fillId="8" borderId="0" xfId="0" applyFont="1" applyFill="1" applyBorder="1" applyAlignment="1" applyProtection="1">
      <alignment vertical="center"/>
      <protection locked="0"/>
    </xf>
    <xf numFmtId="0" fontId="0" fillId="8" borderId="0" xfId="0" applyFont="1" applyFill="1"/>
    <xf numFmtId="0" fontId="14" fillId="8" borderId="0" xfId="0" applyFont="1" applyFill="1" applyAlignment="1">
      <alignment horizontal="left" vertical="center"/>
    </xf>
    <xf numFmtId="0" fontId="14" fillId="2" borderId="28" xfId="0" applyFont="1" applyFill="1" applyBorder="1" applyAlignment="1">
      <alignment horizontal="center" vertical="center"/>
    </xf>
    <xf numFmtId="0" fontId="14" fillId="2" borderId="25" xfId="0" applyFont="1" applyFill="1" applyBorder="1" applyAlignment="1">
      <alignment horizontal="center" vertical="center"/>
    </xf>
    <xf numFmtId="0" fontId="14" fillId="8" borderId="0" xfId="0" applyFont="1" applyFill="1" applyBorder="1" applyAlignment="1">
      <alignment horizontal="center" vertical="center"/>
    </xf>
    <xf numFmtId="0" fontId="2" fillId="8" borderId="0" xfId="0" applyFont="1" applyFill="1" applyBorder="1" applyProtection="1">
      <protection locked="0"/>
    </xf>
    <xf numFmtId="0" fontId="2" fillId="8" borderId="0" xfId="0" applyFont="1" applyFill="1" applyBorder="1" applyProtection="1"/>
    <xf numFmtId="164" fontId="2" fillId="8" borderId="0" xfId="1" applyNumberFormat="1" applyFont="1" applyFill="1" applyBorder="1" applyProtection="1"/>
    <xf numFmtId="0" fontId="2" fillId="8" borderId="0" xfId="0" applyFont="1" applyFill="1" applyBorder="1" applyAlignment="1" applyProtection="1">
      <alignment vertical="top" wrapText="1"/>
      <protection locked="0"/>
    </xf>
    <xf numFmtId="0" fontId="5" fillId="8" borderId="0" xfId="0" applyFont="1" applyFill="1" applyBorder="1" applyAlignment="1">
      <alignment vertical="center"/>
    </xf>
    <xf numFmtId="0" fontId="2" fillId="8" borderId="0" xfId="0" applyNumberFormat="1" applyFont="1" applyFill="1" applyBorder="1" applyProtection="1"/>
    <xf numFmtId="164" fontId="2" fillId="8" borderId="0" xfId="1" applyNumberFormat="1" applyFont="1" applyFill="1" applyBorder="1" applyProtection="1">
      <protection locked="0"/>
    </xf>
    <xf numFmtId="0" fontId="0" fillId="8" borderId="0" xfId="0" applyFont="1" applyFill="1" applyBorder="1" applyAlignment="1" applyProtection="1">
      <alignment horizontal="center" vertical="center"/>
    </xf>
    <xf numFmtId="49" fontId="13" fillId="8" borderId="0" xfId="0" applyNumberFormat="1" applyFont="1" applyFill="1" applyAlignment="1">
      <alignment vertical="top" wrapText="1"/>
    </xf>
    <xf numFmtId="0" fontId="2" fillId="8" borderId="0" xfId="0" applyFont="1" applyFill="1"/>
    <xf numFmtId="0" fontId="11" fillId="8" borderId="0" xfId="0" applyNumberFormat="1" applyFont="1" applyFill="1" applyAlignment="1">
      <alignment horizontal="center" vertical="top" wrapText="1"/>
    </xf>
    <xf numFmtId="0" fontId="6" fillId="8" borderId="0" xfId="0" applyNumberFormat="1" applyFont="1" applyFill="1" applyAlignment="1">
      <alignment vertical="top" wrapText="1"/>
    </xf>
    <xf numFmtId="0" fontId="14" fillId="2" borderId="28"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2" fillId="8" borderId="0" xfId="0" applyFont="1" applyFill="1" applyBorder="1" applyAlignment="1">
      <alignment vertical="center"/>
    </xf>
    <xf numFmtId="0" fontId="0" fillId="8" borderId="0" xfId="0" applyFill="1" applyBorder="1"/>
    <xf numFmtId="0" fontId="10" fillId="8" borderId="0" xfId="0" applyFont="1" applyFill="1" applyBorder="1" applyAlignment="1">
      <alignment vertical="center"/>
    </xf>
    <xf numFmtId="0" fontId="2" fillId="8" borderId="0" xfId="0" applyFont="1" applyFill="1" applyBorder="1"/>
    <xf numFmtId="164" fontId="2" fillId="8" borderId="0" xfId="1" applyNumberFormat="1" applyFont="1" applyFill="1" applyBorder="1"/>
    <xf numFmtId="0" fontId="2" fillId="8" borderId="0" xfId="0" applyFont="1" applyFill="1" applyBorder="1" applyAlignment="1">
      <alignment horizontal="center"/>
    </xf>
    <xf numFmtId="9" fontId="2" fillId="8" borderId="0" xfId="2" applyFont="1" applyFill="1" applyBorder="1" applyAlignment="1">
      <alignment horizontal="center"/>
    </xf>
    <xf numFmtId="0" fontId="14" fillId="8" borderId="25" xfId="0" applyFont="1" applyFill="1" applyBorder="1" applyAlignment="1">
      <alignment horizontal="center" vertical="center"/>
    </xf>
    <xf numFmtId="0" fontId="3" fillId="8" borderId="0" xfId="0" applyFont="1" applyFill="1" applyAlignment="1">
      <alignment horizontal="left" vertical="center"/>
    </xf>
    <xf numFmtId="0" fontId="14" fillId="8" borderId="0" xfId="0" applyFont="1" applyFill="1" applyAlignment="1">
      <alignment horizontal="center" vertical="center"/>
    </xf>
    <xf numFmtId="0" fontId="4" fillId="8" borderId="0" xfId="0" applyFont="1" applyFill="1" applyAlignment="1">
      <alignment vertical="center"/>
    </xf>
    <xf numFmtId="0" fontId="20" fillId="8" borderId="0" xfId="0" applyFont="1" applyFill="1" applyAlignment="1">
      <alignment horizontal="center" vertical="center"/>
    </xf>
    <xf numFmtId="0" fontId="4" fillId="8" borderId="0" xfId="0" applyFont="1" applyFill="1" applyBorder="1" applyAlignment="1">
      <alignment vertical="center"/>
    </xf>
    <xf numFmtId="0" fontId="6" fillId="8" borderId="0" xfId="0" applyFont="1" applyFill="1" applyAlignment="1">
      <alignment horizontal="left" vertical="center" wrapText="1"/>
    </xf>
    <xf numFmtId="0" fontId="6" fillId="8" borderId="0" xfId="0" applyFont="1" applyFill="1" applyAlignment="1">
      <alignment vertical="top" wrapText="1"/>
    </xf>
    <xf numFmtId="0" fontId="6" fillId="8" borderId="0" xfId="0" applyFont="1" applyFill="1" applyBorder="1" applyAlignment="1">
      <alignment horizontal="left" vertical="center" wrapText="1"/>
    </xf>
    <xf numFmtId="0" fontId="6" fillId="8" borderId="0" xfId="0" applyFont="1" applyFill="1"/>
    <xf numFmtId="0" fontId="0" fillId="8" borderId="0" xfId="0" applyFill="1" applyAlignment="1">
      <alignment vertical="top" wrapText="1"/>
    </xf>
    <xf numFmtId="0" fontId="0" fillId="8" borderId="0" xfId="0" applyFill="1" applyAlignment="1">
      <alignment vertical="center" wrapText="1"/>
    </xf>
    <xf numFmtId="0" fontId="6" fillId="8" borderId="0" xfId="0" applyFont="1" applyFill="1" applyAlignment="1">
      <alignment vertical="center"/>
    </xf>
    <xf numFmtId="0" fontId="13" fillId="2" borderId="33"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35" xfId="0" applyFont="1" applyFill="1" applyBorder="1" applyAlignment="1">
      <alignment horizontal="center" vertical="center"/>
    </xf>
    <xf numFmtId="0" fontId="13" fillId="2" borderId="36" xfId="0" applyFont="1" applyFill="1" applyBorder="1" applyAlignment="1">
      <alignment horizontal="center" vertical="center"/>
    </xf>
    <xf numFmtId="0" fontId="13" fillId="8" borderId="0" xfId="0" applyFont="1" applyFill="1" applyBorder="1" applyAlignment="1">
      <alignment horizontal="center" vertical="center"/>
    </xf>
    <xf numFmtId="0" fontId="6" fillId="8" borderId="0" xfId="0" applyFont="1" applyFill="1" applyBorder="1" applyAlignment="1">
      <alignment horizontal="left" vertical="top" wrapText="1"/>
    </xf>
    <xf numFmtId="0" fontId="0" fillId="2" borderId="35" xfId="0" applyFill="1" applyBorder="1"/>
    <xf numFmtId="0" fontId="0" fillId="2" borderId="36" xfId="0" applyFill="1" applyBorder="1"/>
    <xf numFmtId="0" fontId="6" fillId="2" borderId="35" xfId="0" quotePrefix="1" applyFont="1" applyFill="1" applyBorder="1" applyAlignment="1">
      <alignment horizontal="left" vertical="center" wrapText="1"/>
    </xf>
    <xf numFmtId="0" fontId="6" fillId="2" borderId="35" xfId="0" applyFont="1" applyFill="1" applyBorder="1" applyAlignment="1">
      <alignment horizontal="left" vertical="center" wrapText="1"/>
    </xf>
    <xf numFmtId="0" fontId="0" fillId="8" borderId="0" xfId="0" applyFill="1" applyAlignment="1">
      <alignment wrapText="1"/>
    </xf>
    <xf numFmtId="0" fontId="14" fillId="2" borderId="28" xfId="0" quotePrefix="1" applyFont="1" applyFill="1" applyBorder="1" applyAlignment="1">
      <alignment horizontal="center" vertical="center" wrapText="1"/>
    </xf>
    <xf numFmtId="0" fontId="14" fillId="2" borderId="25" xfId="0" applyFont="1" applyFill="1" applyBorder="1" applyAlignment="1">
      <alignment horizontal="center"/>
    </xf>
    <xf numFmtId="0" fontId="6" fillId="2" borderId="35" xfId="0" applyFont="1" applyFill="1" applyBorder="1" applyAlignment="1">
      <alignment vertical="center" wrapText="1"/>
    </xf>
    <xf numFmtId="0" fontId="10" fillId="8" borderId="0" xfId="0" applyFont="1" applyFill="1" applyAlignment="1">
      <alignment vertical="center"/>
    </xf>
    <xf numFmtId="0" fontId="5" fillId="6" borderId="15" xfId="0" applyFont="1" applyFill="1" applyBorder="1" applyAlignment="1">
      <alignment horizontal="center" vertical="center" wrapText="1"/>
    </xf>
    <xf numFmtId="0" fontId="0" fillId="3" borderId="1" xfId="0" applyFill="1" applyBorder="1" applyAlignment="1">
      <alignment horizontal="center"/>
    </xf>
    <xf numFmtId="0" fontId="2" fillId="3" borderId="1" xfId="0" applyFont="1" applyFill="1" applyBorder="1" applyAlignment="1" applyProtection="1">
      <alignment vertical="top" wrapText="1"/>
      <protection locked="0"/>
    </xf>
    <xf numFmtId="164" fontId="2" fillId="4" borderId="22" xfId="1" applyNumberFormat="1" applyFont="1" applyFill="1" applyBorder="1"/>
    <xf numFmtId="164" fontId="2" fillId="4" borderId="11" xfId="1" applyNumberFormat="1" applyFont="1" applyFill="1" applyBorder="1"/>
    <xf numFmtId="164" fontId="2" fillId="4" borderId="45" xfId="1" applyNumberFormat="1" applyFont="1" applyFill="1" applyBorder="1"/>
    <xf numFmtId="164" fontId="2" fillId="4" borderId="32" xfId="1" applyNumberFormat="1" applyFont="1" applyFill="1" applyBorder="1"/>
    <xf numFmtId="164" fontId="2" fillId="4" borderId="44" xfId="0" applyNumberFormat="1" applyFont="1" applyFill="1" applyBorder="1"/>
    <xf numFmtId="0" fontId="2" fillId="4" borderId="11" xfId="0" applyFont="1" applyFill="1" applyBorder="1"/>
    <xf numFmtId="43" fontId="2" fillId="4" borderId="24" xfId="0" applyNumberFormat="1" applyFont="1" applyFill="1" applyBorder="1"/>
    <xf numFmtId="164" fontId="2" fillId="4" borderId="35" xfId="0" applyNumberFormat="1" applyFont="1" applyFill="1" applyBorder="1"/>
    <xf numFmtId="0" fontId="2" fillId="4" borderId="32" xfId="0" applyFont="1" applyFill="1" applyBorder="1"/>
    <xf numFmtId="43" fontId="2" fillId="4" borderId="38" xfId="0" applyNumberFormat="1" applyFont="1" applyFill="1" applyBorder="1"/>
    <xf numFmtId="0" fontId="17" fillId="6" borderId="50" xfId="0" applyFont="1" applyFill="1" applyBorder="1" applyAlignment="1">
      <alignment horizontal="center" wrapText="1"/>
    </xf>
    <xf numFmtId="0" fontId="17" fillId="6" borderId="29" xfId="0" applyFont="1" applyFill="1" applyBorder="1" applyAlignment="1">
      <alignment horizontal="center" wrapText="1"/>
    </xf>
    <xf numFmtId="0" fontId="17" fillId="6" borderId="30" xfId="0" applyFont="1" applyFill="1" applyBorder="1" applyAlignment="1">
      <alignment horizontal="center" wrapText="1"/>
    </xf>
    <xf numFmtId="0" fontId="17" fillId="6" borderId="60" xfId="0" applyFont="1" applyFill="1" applyBorder="1" applyAlignment="1">
      <alignment horizontal="center" wrapText="1"/>
    </xf>
    <xf numFmtId="0" fontId="5" fillId="6" borderId="13" xfId="0" applyFont="1" applyFill="1" applyBorder="1" applyAlignment="1" applyProtection="1"/>
    <xf numFmtId="0" fontId="5" fillId="6" borderId="14" xfId="0" applyFont="1" applyFill="1" applyBorder="1" applyAlignment="1" applyProtection="1"/>
    <xf numFmtId="0" fontId="17" fillId="6" borderId="3" xfId="0" applyFont="1" applyFill="1" applyBorder="1" applyAlignment="1" applyProtection="1">
      <alignment horizontal="center"/>
    </xf>
    <xf numFmtId="0" fontId="17" fillId="6" borderId="4" xfId="0" applyFont="1" applyFill="1" applyBorder="1" applyAlignment="1" applyProtection="1">
      <alignment horizontal="center"/>
    </xf>
    <xf numFmtId="0" fontId="14" fillId="6" borderId="28" xfId="0" applyFont="1" applyFill="1" applyBorder="1"/>
    <xf numFmtId="0" fontId="13" fillId="6" borderId="25" xfId="0" applyFont="1" applyFill="1" applyBorder="1"/>
    <xf numFmtId="0" fontId="13" fillId="6" borderId="26" xfId="0" applyFont="1" applyFill="1" applyBorder="1"/>
    <xf numFmtId="0" fontId="0" fillId="3" borderId="11" xfId="0" applyFill="1" applyBorder="1" applyAlignment="1">
      <alignment horizontal="center"/>
    </xf>
    <xf numFmtId="0" fontId="2" fillId="3" borderId="11" xfId="0" applyFont="1" applyFill="1" applyBorder="1" applyAlignment="1" applyProtection="1">
      <alignment vertical="top" wrapText="1"/>
      <protection locked="0"/>
    </xf>
    <xf numFmtId="0" fontId="5" fillId="6" borderId="13" xfId="0" applyFont="1" applyFill="1" applyBorder="1" applyAlignment="1">
      <alignment horizontal="center" wrapText="1"/>
    </xf>
    <xf numFmtId="0" fontId="0" fillId="7" borderId="61" xfId="0" applyFill="1" applyBorder="1"/>
    <xf numFmtId="0" fontId="13" fillId="7" borderId="61" xfId="0" applyFont="1" applyFill="1" applyBorder="1"/>
    <xf numFmtId="0" fontId="0" fillId="7" borderId="52" xfId="0" applyFill="1" applyBorder="1"/>
    <xf numFmtId="0" fontId="13" fillId="7" borderId="52" xfId="0" applyFont="1" applyFill="1" applyBorder="1"/>
    <xf numFmtId="0" fontId="14" fillId="7" borderId="49" xfId="0" applyFont="1" applyFill="1" applyBorder="1"/>
    <xf numFmtId="3" fontId="2" fillId="3" borderId="10" xfId="0" applyNumberFormat="1" applyFont="1" applyFill="1" applyBorder="1" applyProtection="1">
      <protection locked="0"/>
    </xf>
    <xf numFmtId="3" fontId="2" fillId="3" borderId="5" xfId="0" applyNumberFormat="1" applyFont="1" applyFill="1" applyBorder="1" applyProtection="1">
      <protection locked="0"/>
    </xf>
    <xf numFmtId="3" fontId="2" fillId="3" borderId="7" xfId="0" applyNumberFormat="1" applyFont="1" applyFill="1" applyBorder="1" applyProtection="1">
      <protection locked="0"/>
    </xf>
    <xf numFmtId="164" fontId="2" fillId="4" borderId="8" xfId="1" applyNumberFormat="1" applyFont="1" applyFill="1" applyBorder="1"/>
    <xf numFmtId="164" fontId="2" fillId="8" borderId="0" xfId="0" applyNumberFormat="1" applyFont="1" applyFill="1" applyBorder="1"/>
    <xf numFmtId="43" fontId="2" fillId="8" borderId="0" xfId="0" applyNumberFormat="1" applyFont="1" applyFill="1" applyBorder="1"/>
    <xf numFmtId="0" fontId="2" fillId="8" borderId="0" xfId="0" applyFont="1" applyFill="1" applyBorder="1" applyAlignment="1">
      <alignment horizontal="center" vertical="center" textRotation="90"/>
    </xf>
    <xf numFmtId="0" fontId="10" fillId="8" borderId="49" xfId="0" applyFont="1" applyFill="1" applyBorder="1" applyAlignment="1">
      <alignment vertical="center"/>
    </xf>
    <xf numFmtId="0" fontId="0" fillId="8" borderId="61" xfId="0" applyFill="1" applyBorder="1"/>
    <xf numFmtId="0" fontId="0" fillId="8" borderId="52" xfId="0" applyFill="1" applyBorder="1"/>
    <xf numFmtId="0" fontId="14" fillId="6" borderId="49" xfId="0" applyFont="1" applyFill="1" applyBorder="1" applyAlignment="1">
      <alignment vertical="center"/>
    </xf>
    <xf numFmtId="0" fontId="0" fillId="6" borderId="61" xfId="0" applyFill="1" applyBorder="1"/>
    <xf numFmtId="0" fontId="0" fillId="6" borderId="52" xfId="0" applyFill="1" applyBorder="1"/>
    <xf numFmtId="0" fontId="0" fillId="7" borderId="49" xfId="0" applyFill="1" applyBorder="1"/>
    <xf numFmtId="0" fontId="21" fillId="7" borderId="61" xfId="0" applyFont="1" applyFill="1" applyBorder="1" applyAlignment="1">
      <alignment horizontal="left" vertical="top"/>
    </xf>
    <xf numFmtId="0" fontId="13" fillId="8" borderId="0" xfId="0" applyFont="1" applyFill="1" applyBorder="1" applyAlignment="1">
      <alignment horizontal="center"/>
    </xf>
    <xf numFmtId="0" fontId="14" fillId="8" borderId="0" xfId="0" applyFont="1" applyFill="1" applyBorder="1" applyAlignment="1">
      <alignment horizontal="center"/>
    </xf>
    <xf numFmtId="0" fontId="2" fillId="4" borderId="11" xfId="0" applyFont="1" applyFill="1" applyBorder="1" applyProtection="1"/>
    <xf numFmtId="0" fontId="2" fillId="4" borderId="1" xfId="0" applyFont="1" applyFill="1" applyBorder="1" applyProtection="1"/>
    <xf numFmtId="0" fontId="2" fillId="4" borderId="8" xfId="0" applyFont="1" applyFill="1" applyBorder="1" applyProtection="1"/>
    <xf numFmtId="0" fontId="2" fillId="4" borderId="19" xfId="0" applyFont="1" applyFill="1" applyBorder="1" applyProtection="1"/>
    <xf numFmtId="0" fontId="2" fillId="4" borderId="12" xfId="0" applyFont="1" applyFill="1" applyBorder="1" applyProtection="1"/>
    <xf numFmtId="0" fontId="2" fillId="4" borderId="17" xfId="0" applyFont="1" applyFill="1" applyBorder="1" applyProtection="1"/>
    <xf numFmtId="0" fontId="2" fillId="4" borderId="6" xfId="0" applyFont="1" applyFill="1" applyBorder="1" applyProtection="1"/>
    <xf numFmtId="0" fontId="2" fillId="4" borderId="18" xfId="0" applyFont="1" applyFill="1" applyBorder="1" applyProtection="1"/>
    <xf numFmtId="0" fontId="2" fillId="4" borderId="9" xfId="0" applyFont="1" applyFill="1" applyBorder="1" applyProtection="1"/>
    <xf numFmtId="0" fontId="2" fillId="4" borderId="10" xfId="0" applyNumberFormat="1" applyFont="1" applyFill="1" applyBorder="1" applyProtection="1"/>
    <xf numFmtId="0" fontId="2" fillId="4" borderId="48" xfId="0" applyNumberFormat="1" applyFont="1" applyFill="1" applyBorder="1" applyProtection="1"/>
    <xf numFmtId="164" fontId="2" fillId="4" borderId="11" xfId="1" applyNumberFormat="1" applyFont="1" applyFill="1" applyBorder="1" applyAlignment="1" applyProtection="1">
      <alignment horizontal="center"/>
    </xf>
    <xf numFmtId="164" fontId="2" fillId="4" borderId="1" xfId="1" applyNumberFormat="1" applyFont="1" applyFill="1" applyBorder="1" applyAlignment="1" applyProtection="1">
      <alignment horizontal="center"/>
    </xf>
    <xf numFmtId="164" fontId="2" fillId="4" borderId="8" xfId="1" applyNumberFormat="1" applyFont="1" applyFill="1" applyBorder="1" applyAlignment="1" applyProtection="1">
      <alignment horizontal="center"/>
    </xf>
    <xf numFmtId="0" fontId="2" fillId="4" borderId="19" xfId="0" applyFont="1" applyFill="1" applyBorder="1"/>
    <xf numFmtId="0" fontId="2" fillId="4" borderId="24" xfId="0" applyFont="1" applyFill="1" applyBorder="1"/>
    <xf numFmtId="0" fontId="2" fillId="4" borderId="10" xfId="0" applyFont="1" applyFill="1" applyBorder="1" applyAlignment="1">
      <alignment horizontal="center"/>
    </xf>
    <xf numFmtId="0" fontId="2" fillId="4" borderId="2" xfId="0" applyFont="1" applyFill="1" applyBorder="1"/>
    <xf numFmtId="0" fontId="2" fillId="4" borderId="5" xfId="0" applyFont="1" applyFill="1" applyBorder="1" applyAlignment="1">
      <alignment horizontal="center"/>
    </xf>
    <xf numFmtId="0" fontId="2" fillId="4" borderId="51" xfId="0" applyFont="1" applyFill="1" applyBorder="1"/>
    <xf numFmtId="0" fontId="2" fillId="4" borderId="27" xfId="0" applyFont="1" applyFill="1" applyBorder="1"/>
    <xf numFmtId="0" fontId="2" fillId="4" borderId="7" xfId="0" applyFont="1" applyFill="1" applyBorder="1" applyAlignment="1">
      <alignment horizontal="center"/>
    </xf>
    <xf numFmtId="0" fontId="6" fillId="8" borderId="0" xfId="0" applyFont="1" applyFill="1" applyBorder="1" applyAlignment="1">
      <alignment horizontal="center" vertical="center"/>
    </xf>
    <xf numFmtId="0" fontId="6" fillId="8" borderId="0" xfId="0" applyFont="1" applyFill="1" applyBorder="1" applyAlignment="1">
      <alignment horizontal="center" vertical="center" wrapText="1"/>
    </xf>
    <xf numFmtId="0" fontId="6" fillId="8" borderId="0" xfId="0" applyFont="1" applyFill="1" applyBorder="1" applyAlignment="1">
      <alignment vertical="center"/>
    </xf>
    <xf numFmtId="3" fontId="6" fillId="8" borderId="0" xfId="0" applyNumberFormat="1" applyFont="1" applyFill="1" applyBorder="1" applyAlignment="1">
      <alignment horizontal="center" vertical="center" wrapText="1"/>
    </xf>
    <xf numFmtId="3" fontId="6" fillId="8" borderId="0" xfId="0" applyNumberFormat="1" applyFont="1" applyFill="1" applyBorder="1" applyAlignment="1">
      <alignment horizontal="center" vertical="center"/>
    </xf>
    <xf numFmtId="4" fontId="6" fillId="8" borderId="0" xfId="0" applyNumberFormat="1" applyFont="1" applyFill="1" applyBorder="1" applyAlignment="1">
      <alignment horizontal="center" vertical="center"/>
    </xf>
    <xf numFmtId="0" fontId="9" fillId="8" borderId="0" xfId="0" applyFont="1" applyFill="1" applyBorder="1" applyAlignment="1">
      <alignment vertical="top" wrapText="1"/>
    </xf>
    <xf numFmtId="0" fontId="6" fillId="8" borderId="0" xfId="0" applyFont="1" applyFill="1" applyBorder="1" applyAlignment="1">
      <alignment horizontal="left" vertical="center" indent="1"/>
    </xf>
    <xf numFmtId="0" fontId="10" fillId="8" borderId="61" xfId="0" applyFont="1" applyFill="1" applyBorder="1"/>
    <xf numFmtId="0" fontId="6" fillId="8" borderId="61" xfId="0" applyFont="1" applyFill="1" applyBorder="1"/>
    <xf numFmtId="0" fontId="6" fillId="8" borderId="52" xfId="0" applyFont="1" applyFill="1" applyBorder="1"/>
    <xf numFmtId="0" fontId="0" fillId="8" borderId="0" xfId="0" applyFont="1" applyFill="1" applyBorder="1" applyAlignment="1">
      <alignment vertical="top" wrapText="1"/>
    </xf>
    <xf numFmtId="0" fontId="0" fillId="8" borderId="33" xfId="0" applyFill="1" applyBorder="1"/>
    <xf numFmtId="0" fontId="0" fillId="8" borderId="34" xfId="0" applyFill="1" applyBorder="1"/>
    <xf numFmtId="0" fontId="4" fillId="8" borderId="33" xfId="0" applyFont="1" applyFill="1" applyBorder="1" applyAlignment="1">
      <alignment vertical="center"/>
    </xf>
    <xf numFmtId="0" fontId="4" fillId="8" borderId="35" xfId="0" applyFont="1" applyFill="1" applyBorder="1" applyAlignment="1">
      <alignment vertical="center"/>
    </xf>
    <xf numFmtId="0" fontId="0" fillId="8" borderId="36" xfId="0" applyFill="1" applyBorder="1"/>
    <xf numFmtId="0" fontId="0" fillId="8" borderId="37" xfId="0" applyFill="1" applyBorder="1"/>
    <xf numFmtId="0" fontId="22" fillId="8" borderId="49" xfId="0" applyFont="1" applyFill="1" applyBorder="1" applyAlignment="1">
      <alignment vertical="center"/>
    </xf>
    <xf numFmtId="0" fontId="0" fillId="8" borderId="61" xfId="0" applyFill="1" applyBorder="1" applyAlignment="1">
      <alignment vertical="center" wrapText="1"/>
    </xf>
    <xf numFmtId="0" fontId="0" fillId="8" borderId="52" xfId="0" applyFill="1" applyBorder="1" applyAlignment="1">
      <alignment vertical="center" wrapText="1"/>
    </xf>
    <xf numFmtId="0" fontId="6" fillId="8" borderId="33" xfId="0" applyFont="1" applyFill="1" applyBorder="1" applyAlignment="1">
      <alignment vertical="center"/>
    </xf>
    <xf numFmtId="0" fontId="0" fillId="8" borderId="34" xfId="0" applyFont="1" applyFill="1" applyBorder="1" applyAlignment="1">
      <alignment vertical="top" wrapText="1"/>
    </xf>
    <xf numFmtId="0" fontId="0" fillId="8" borderId="33" xfId="0" applyFont="1" applyFill="1" applyBorder="1" applyAlignment="1">
      <alignment vertical="top" wrapText="1"/>
    </xf>
    <xf numFmtId="0" fontId="0" fillId="8" borderId="35" xfId="0" applyFont="1" applyFill="1" applyBorder="1" applyAlignment="1">
      <alignment vertical="top" wrapText="1"/>
    </xf>
    <xf numFmtId="0" fontId="0" fillId="8" borderId="36" xfId="0" applyFont="1" applyFill="1" applyBorder="1" applyAlignment="1">
      <alignment vertical="top" wrapText="1"/>
    </xf>
    <xf numFmtId="0" fontId="0" fillId="8" borderId="37" xfId="0" applyFont="1" applyFill="1" applyBorder="1" applyAlignment="1">
      <alignment vertical="top" wrapText="1"/>
    </xf>
    <xf numFmtId="0" fontId="6" fillId="8" borderId="28" xfId="0" applyFont="1" applyFill="1" applyBorder="1" applyAlignment="1">
      <alignment vertical="center"/>
    </xf>
    <xf numFmtId="0" fontId="0" fillId="8" borderId="35" xfId="0" applyFill="1" applyBorder="1"/>
    <xf numFmtId="0" fontId="5" fillId="6" borderId="14" xfId="0" applyFont="1" applyFill="1" applyBorder="1" applyAlignment="1">
      <alignment horizontal="center" vertical="center" wrapText="1"/>
    </xf>
    <xf numFmtId="0" fontId="22" fillId="8" borderId="49" xfId="0" applyFont="1" applyFill="1" applyBorder="1" applyAlignment="1">
      <alignment horizontal="left" vertical="center"/>
    </xf>
    <xf numFmtId="0" fontId="6" fillId="8" borderId="52" xfId="0" applyFont="1" applyFill="1" applyBorder="1" applyAlignment="1">
      <alignment vertical="center"/>
    </xf>
    <xf numFmtId="0" fontId="5" fillId="6" borderId="15" xfId="0" applyFont="1" applyFill="1" applyBorder="1" applyAlignment="1" applyProtection="1">
      <alignment horizontal="center"/>
    </xf>
    <xf numFmtId="0" fontId="5" fillId="6" borderId="42" xfId="0" applyFont="1" applyFill="1" applyBorder="1" applyAlignment="1">
      <alignment horizontal="center" wrapText="1"/>
    </xf>
    <xf numFmtId="0" fontId="5" fillId="6" borderId="42" xfId="0" applyFont="1" applyFill="1" applyBorder="1" applyAlignment="1">
      <alignment horizontal="center" wrapText="1"/>
    </xf>
    <xf numFmtId="0" fontId="5" fillId="6" borderId="14" xfId="0" applyFont="1" applyFill="1" applyBorder="1" applyAlignment="1">
      <alignment horizontal="center" wrapText="1"/>
    </xf>
    <xf numFmtId="0" fontId="5" fillId="6" borderId="41" xfId="0" applyFont="1" applyFill="1" applyBorder="1" applyAlignment="1">
      <alignment horizontal="center" wrapText="1"/>
    </xf>
    <xf numFmtId="0" fontId="5" fillId="6" borderId="53" xfId="0" applyFont="1" applyFill="1" applyBorder="1" applyAlignment="1" applyProtection="1">
      <alignment horizontal="center" vertical="center"/>
    </xf>
    <xf numFmtId="0" fontId="5" fillId="6" borderId="42" xfId="0" applyFont="1" applyFill="1" applyBorder="1" applyAlignment="1" applyProtection="1">
      <alignment horizontal="center" vertical="center" wrapText="1"/>
    </xf>
    <xf numFmtId="0" fontId="5" fillId="6" borderId="14" xfId="0" applyFont="1" applyFill="1" applyBorder="1" applyAlignment="1" applyProtection="1">
      <alignment horizontal="center" vertical="center"/>
    </xf>
    <xf numFmtId="0" fontId="5" fillId="6" borderId="54" xfId="0" applyFont="1" applyFill="1" applyBorder="1" applyAlignment="1" applyProtection="1">
      <alignment horizontal="center" vertical="center" wrapText="1"/>
    </xf>
    <xf numFmtId="0" fontId="0" fillId="8" borderId="0" xfId="0" applyFill="1" applyAlignment="1">
      <alignment vertical="center"/>
    </xf>
    <xf numFmtId="0" fontId="0" fillId="0" borderId="0" xfId="0" applyAlignment="1">
      <alignment vertical="center"/>
    </xf>
    <xf numFmtId="0" fontId="5" fillId="6" borderId="13" xfId="0" applyFont="1" applyFill="1" applyBorder="1" applyAlignment="1">
      <alignment horizontal="center" vertical="center" wrapText="1"/>
    </xf>
    <xf numFmtId="0" fontId="5" fillId="6" borderId="54" xfId="0" applyFont="1" applyFill="1" applyBorder="1" applyAlignment="1">
      <alignment horizontal="center" vertical="center" wrapText="1"/>
    </xf>
    <xf numFmtId="0" fontId="5" fillId="6" borderId="41" xfId="0" applyFont="1" applyFill="1" applyBorder="1" applyAlignment="1">
      <alignment horizontal="center" vertical="center" wrapText="1"/>
    </xf>
    <xf numFmtId="0" fontId="0" fillId="8" borderId="0" xfId="0" applyFill="1" applyAlignment="1">
      <alignment horizontal="center" vertical="center"/>
    </xf>
    <xf numFmtId="0" fontId="0" fillId="0" borderId="0" xfId="0" applyAlignment="1">
      <alignment horizontal="center" vertical="center"/>
    </xf>
    <xf numFmtId="0" fontId="17" fillId="6" borderId="29" xfId="0" applyFont="1" applyFill="1" applyBorder="1" applyAlignment="1">
      <alignment horizontal="center" wrapText="1"/>
    </xf>
    <xf numFmtId="0" fontId="17" fillId="6" borderId="30" xfId="0" applyFont="1" applyFill="1" applyBorder="1" applyAlignment="1">
      <alignment horizontal="center" wrapText="1"/>
    </xf>
    <xf numFmtId="0" fontId="21" fillId="7" borderId="61" xfId="0" applyFont="1" applyFill="1" applyBorder="1" applyAlignment="1">
      <alignment horizontal="left" vertical="center"/>
    </xf>
    <xf numFmtId="0" fontId="0" fillId="0" borderId="61" xfId="0" applyBorder="1" applyAlignment="1"/>
    <xf numFmtId="0" fontId="0" fillId="0" borderId="52" xfId="0" applyBorder="1" applyAlignment="1"/>
    <xf numFmtId="0" fontId="14" fillId="9" borderId="49" xfId="0" applyFont="1" applyFill="1" applyBorder="1" applyAlignment="1">
      <alignment horizontal="center"/>
    </xf>
    <xf numFmtId="0" fontId="17" fillId="0" borderId="61" xfId="0" applyFont="1" applyBorder="1" applyAlignment="1">
      <alignment horizontal="center"/>
    </xf>
    <xf numFmtId="0" fontId="17" fillId="0" borderId="52" xfId="0" applyFont="1" applyBorder="1" applyAlignment="1">
      <alignment horizontal="center"/>
    </xf>
    <xf numFmtId="0" fontId="14" fillId="8" borderId="49" xfId="0" applyFont="1" applyFill="1" applyBorder="1" applyAlignment="1">
      <alignment horizontal="center"/>
    </xf>
    <xf numFmtId="0" fontId="14" fillId="8" borderId="61" xfId="0" applyFont="1" applyFill="1" applyBorder="1" applyAlignment="1">
      <alignment horizontal="center"/>
    </xf>
    <xf numFmtId="0" fontId="14" fillId="8" borderId="52" xfId="0" applyFont="1" applyFill="1" applyBorder="1" applyAlignment="1">
      <alignment horizontal="center"/>
    </xf>
    <xf numFmtId="0" fontId="14" fillId="2" borderId="49" xfId="0" applyFont="1" applyFill="1" applyBorder="1" applyAlignment="1">
      <alignment horizontal="center" vertical="center"/>
    </xf>
    <xf numFmtId="0" fontId="14" fillId="2" borderId="61" xfId="0" applyFont="1" applyFill="1" applyBorder="1" applyAlignment="1">
      <alignment horizontal="center" vertical="center"/>
    </xf>
    <xf numFmtId="0" fontId="14" fillId="2" borderId="52" xfId="0" applyFont="1" applyFill="1" applyBorder="1" applyAlignment="1">
      <alignment horizontal="center" vertical="center"/>
    </xf>
    <xf numFmtId="0" fontId="14" fillId="3" borderId="49" xfId="0" applyFont="1" applyFill="1" applyBorder="1" applyAlignment="1">
      <alignment horizontal="center"/>
    </xf>
    <xf numFmtId="0" fontId="14" fillId="3" borderId="61" xfId="0" applyFont="1" applyFill="1" applyBorder="1" applyAlignment="1">
      <alignment horizontal="center"/>
    </xf>
    <xf numFmtId="0" fontId="14" fillId="3" borderId="52" xfId="0" applyFont="1" applyFill="1" applyBorder="1" applyAlignment="1">
      <alignment horizontal="center"/>
    </xf>
    <xf numFmtId="0" fontId="16" fillId="7" borderId="49" xfId="0" applyFont="1" applyFill="1" applyBorder="1" applyAlignment="1">
      <alignment horizontal="center" vertical="center"/>
    </xf>
    <xf numFmtId="0" fontId="16" fillId="7" borderId="61" xfId="0" applyFont="1" applyFill="1" applyBorder="1" applyAlignment="1">
      <alignment horizontal="center" vertical="center"/>
    </xf>
    <xf numFmtId="0" fontId="16" fillId="7" borderId="52" xfId="0" applyFont="1" applyFill="1" applyBorder="1" applyAlignment="1">
      <alignment horizontal="center" vertical="center"/>
    </xf>
    <xf numFmtId="0" fontId="14" fillId="4" borderId="49" xfId="0" applyFont="1" applyFill="1" applyBorder="1" applyAlignment="1">
      <alignment horizontal="center"/>
    </xf>
    <xf numFmtId="0" fontId="14" fillId="4" borderId="61" xfId="0" applyFont="1" applyFill="1" applyBorder="1" applyAlignment="1">
      <alignment horizontal="center"/>
    </xf>
    <xf numFmtId="0" fontId="14" fillId="4" borderId="52" xfId="0" applyFont="1" applyFill="1" applyBorder="1" applyAlignment="1">
      <alignment horizontal="center"/>
    </xf>
    <xf numFmtId="0" fontId="6" fillId="8" borderId="0" xfId="0" applyFont="1" applyFill="1" applyBorder="1" applyAlignment="1">
      <alignment vertical="top" wrapText="1"/>
    </xf>
    <xf numFmtId="0" fontId="0" fillId="8" borderId="0" xfId="0" applyFill="1" applyBorder="1" applyAlignment="1">
      <alignment vertical="top" wrapText="1"/>
    </xf>
    <xf numFmtId="0" fontId="0" fillId="8" borderId="34" xfId="0" applyFill="1" applyBorder="1" applyAlignment="1">
      <alignment vertical="top" wrapText="1"/>
    </xf>
    <xf numFmtId="0" fontId="6" fillId="8" borderId="0" xfId="0" applyFont="1" applyFill="1" applyBorder="1" applyAlignment="1">
      <alignment vertical="center" wrapText="1"/>
    </xf>
    <xf numFmtId="0" fontId="0" fillId="8" borderId="0" xfId="0" applyFill="1" applyBorder="1" applyAlignment="1">
      <alignment wrapText="1"/>
    </xf>
    <xf numFmtId="0" fontId="0" fillId="8" borderId="34" xfId="0" applyFill="1" applyBorder="1" applyAlignment="1">
      <alignment wrapText="1"/>
    </xf>
    <xf numFmtId="0" fontId="0" fillId="8" borderId="36" xfId="0" applyFill="1" applyBorder="1" applyAlignment="1">
      <alignment wrapText="1"/>
    </xf>
    <xf numFmtId="0" fontId="0" fillId="8" borderId="37" xfId="0" applyFill="1" applyBorder="1" applyAlignment="1">
      <alignment wrapText="1"/>
    </xf>
    <xf numFmtId="0" fontId="6" fillId="8" borderId="33" xfId="0" applyFont="1" applyFill="1" applyBorder="1" applyAlignment="1">
      <alignment vertical="top" wrapText="1"/>
    </xf>
    <xf numFmtId="0" fontId="6" fillId="8" borderId="34" xfId="0" applyFont="1" applyFill="1" applyBorder="1" applyAlignment="1">
      <alignment vertical="top" wrapText="1"/>
    </xf>
    <xf numFmtId="0" fontId="6" fillId="8" borderId="35" xfId="0" applyFont="1" applyFill="1" applyBorder="1" applyAlignment="1">
      <alignment vertical="top" wrapText="1"/>
    </xf>
    <xf numFmtId="0" fontId="6" fillId="8" borderId="36" xfId="0" applyFont="1" applyFill="1" applyBorder="1" applyAlignment="1">
      <alignment vertical="top" wrapText="1"/>
    </xf>
    <xf numFmtId="0" fontId="6" fillId="8" borderId="37" xfId="0" applyFont="1" applyFill="1" applyBorder="1" applyAlignment="1">
      <alignment vertical="top" wrapText="1"/>
    </xf>
    <xf numFmtId="0" fontId="0" fillId="8" borderId="0" xfId="0" applyFont="1" applyFill="1" applyBorder="1" applyAlignment="1">
      <alignment horizontal="left" vertical="top" wrapText="1"/>
    </xf>
    <xf numFmtId="0" fontId="0" fillId="8" borderId="0" xfId="0" applyFont="1" applyFill="1" applyBorder="1" applyAlignment="1">
      <alignment vertical="top" wrapText="1"/>
    </xf>
    <xf numFmtId="0" fontId="0" fillId="8" borderId="36" xfId="0" applyFont="1" applyFill="1" applyBorder="1" applyAlignment="1">
      <alignment vertical="top" wrapText="1"/>
    </xf>
    <xf numFmtId="0" fontId="6" fillId="2" borderId="25" xfId="0" applyFont="1" applyFill="1" applyBorder="1" applyAlignment="1">
      <alignment horizontal="left" vertical="top" wrapText="1"/>
    </xf>
    <xf numFmtId="0" fontId="6" fillId="2" borderId="26" xfId="0" applyFont="1" applyFill="1" applyBorder="1" applyAlignment="1">
      <alignment horizontal="left" vertical="top" wrapText="1"/>
    </xf>
    <xf numFmtId="0" fontId="6" fillId="2" borderId="36" xfId="0" applyFont="1" applyFill="1" applyBorder="1" applyAlignment="1">
      <alignment horizontal="left" vertical="top" wrapText="1"/>
    </xf>
    <xf numFmtId="0" fontId="6" fillId="2" borderId="37" xfId="0" applyFont="1" applyFill="1" applyBorder="1" applyAlignment="1">
      <alignment horizontal="left" vertical="top" wrapText="1"/>
    </xf>
    <xf numFmtId="0" fontId="6" fillId="8" borderId="25" xfId="0" applyFont="1" applyFill="1" applyBorder="1" applyAlignment="1">
      <alignment vertical="top" wrapText="1"/>
    </xf>
    <xf numFmtId="0" fontId="0" fillId="8" borderId="25" xfId="0" applyFill="1" applyBorder="1" applyAlignment="1">
      <alignment vertical="top" wrapText="1"/>
    </xf>
    <xf numFmtId="0" fontId="0" fillId="8" borderId="26" xfId="0" applyFill="1" applyBorder="1" applyAlignment="1">
      <alignment vertical="top" wrapText="1"/>
    </xf>
    <xf numFmtId="0" fontId="6" fillId="2" borderId="0" xfId="0" applyFont="1" applyFill="1" applyBorder="1" applyAlignment="1">
      <alignment horizontal="left" vertical="top" wrapText="1"/>
    </xf>
    <xf numFmtId="0" fontId="6" fillId="2" borderId="34" xfId="0" applyFont="1" applyFill="1" applyBorder="1" applyAlignment="1">
      <alignment horizontal="left" vertical="top" wrapText="1"/>
    </xf>
    <xf numFmtId="0" fontId="6" fillId="8" borderId="28" xfId="0" applyFont="1" applyFill="1" applyBorder="1" applyAlignment="1">
      <alignment horizontal="left" vertical="center" wrapText="1"/>
    </xf>
    <xf numFmtId="0" fontId="6" fillId="8" borderId="25" xfId="0" applyFont="1" applyFill="1" applyBorder="1" applyAlignment="1">
      <alignment horizontal="left" vertical="center" wrapText="1"/>
    </xf>
    <xf numFmtId="0" fontId="6" fillId="8" borderId="26" xfId="0" applyFont="1" applyFill="1" applyBorder="1" applyAlignment="1">
      <alignment horizontal="left" vertical="center" wrapText="1"/>
    </xf>
    <xf numFmtId="0" fontId="6" fillId="8" borderId="33" xfId="0" applyFont="1" applyFill="1" applyBorder="1" applyAlignment="1">
      <alignment horizontal="left" vertical="center" wrapText="1"/>
    </xf>
    <xf numFmtId="0" fontId="6" fillId="8" borderId="0" xfId="0" applyFont="1" applyFill="1" applyBorder="1" applyAlignment="1">
      <alignment horizontal="left" vertical="center" wrapText="1"/>
    </xf>
    <xf numFmtId="0" fontId="6" fillId="8" borderId="34" xfId="0" applyFont="1" applyFill="1" applyBorder="1" applyAlignment="1">
      <alignment horizontal="left" vertical="center" wrapText="1"/>
    </xf>
    <xf numFmtId="0" fontId="6" fillId="8" borderId="35" xfId="0" applyFont="1" applyFill="1" applyBorder="1" applyAlignment="1">
      <alignment horizontal="left" vertical="center" wrapText="1"/>
    </xf>
    <xf numFmtId="0" fontId="6" fillId="8" borderId="36" xfId="0" applyFont="1" applyFill="1" applyBorder="1" applyAlignment="1">
      <alignment horizontal="left" vertical="center" wrapText="1"/>
    </xf>
    <xf numFmtId="0" fontId="6" fillId="8" borderId="37" xfId="0" applyFont="1" applyFill="1" applyBorder="1" applyAlignment="1">
      <alignment horizontal="left" vertical="center" wrapText="1"/>
    </xf>
    <xf numFmtId="0" fontId="6" fillId="2" borderId="25" xfId="0" applyFont="1" applyFill="1" applyBorder="1" applyAlignment="1">
      <alignment horizontal="left" vertical="center" wrapText="1"/>
    </xf>
    <xf numFmtId="0" fontId="6" fillId="2" borderId="26" xfId="0" applyFont="1" applyFill="1" applyBorder="1" applyAlignment="1">
      <alignment horizontal="left" vertical="center" wrapText="1"/>
    </xf>
    <xf numFmtId="0" fontId="6" fillId="2" borderId="36" xfId="0" applyFont="1" applyFill="1" applyBorder="1" applyAlignment="1">
      <alignment horizontal="left" vertical="center" wrapText="1"/>
    </xf>
    <xf numFmtId="0" fontId="6" fillId="2" borderId="37" xfId="0" applyFont="1" applyFill="1" applyBorder="1" applyAlignment="1">
      <alignment horizontal="left" vertical="center" wrapText="1"/>
    </xf>
    <xf numFmtId="0" fontId="5" fillId="6" borderId="13" xfId="0" applyFont="1" applyFill="1" applyBorder="1" applyAlignment="1" applyProtection="1">
      <alignment horizontal="center" vertical="center"/>
    </xf>
    <xf numFmtId="0" fontId="5" fillId="6" borderId="15" xfId="0" applyFont="1" applyFill="1" applyBorder="1" applyAlignment="1" applyProtection="1">
      <alignment horizontal="center" vertical="center"/>
    </xf>
    <xf numFmtId="0" fontId="14" fillId="2" borderId="28" xfId="0" applyFont="1" applyFill="1" applyBorder="1" applyAlignment="1">
      <alignment horizontal="left" vertical="center"/>
    </xf>
    <xf numFmtId="0" fontId="14" fillId="2" borderId="25" xfId="0" applyFont="1" applyFill="1" applyBorder="1" applyAlignment="1">
      <alignment horizontal="left" vertical="center"/>
    </xf>
    <xf numFmtId="0" fontId="14" fillId="2" borderId="26" xfId="0" applyFont="1" applyFill="1" applyBorder="1" applyAlignment="1">
      <alignment horizontal="left" vertical="center"/>
    </xf>
    <xf numFmtId="0" fontId="14" fillId="2" borderId="35" xfId="0" applyFont="1" applyFill="1" applyBorder="1" applyAlignment="1">
      <alignment horizontal="left" vertical="center"/>
    </xf>
    <xf numFmtId="0" fontId="14" fillId="2" borderId="36" xfId="0" applyFont="1" applyFill="1" applyBorder="1" applyAlignment="1">
      <alignment horizontal="left" vertical="center"/>
    </xf>
    <xf numFmtId="0" fontId="14" fillId="2" borderId="37" xfId="0" applyFont="1" applyFill="1" applyBorder="1" applyAlignment="1">
      <alignment horizontal="left" vertical="center"/>
    </xf>
    <xf numFmtId="0" fontId="5" fillId="6" borderId="43" xfId="0" applyFont="1" applyFill="1" applyBorder="1" applyAlignment="1" applyProtection="1">
      <alignment horizontal="center" vertical="center" wrapText="1"/>
    </xf>
    <xf numFmtId="0" fontId="5" fillId="6" borderId="40" xfId="0" applyFont="1" applyFill="1" applyBorder="1" applyAlignment="1" applyProtection="1">
      <alignment horizontal="center" vertical="center" wrapText="1"/>
    </xf>
    <xf numFmtId="0" fontId="5" fillId="6" borderId="41" xfId="0" applyFont="1" applyFill="1" applyBorder="1" applyAlignment="1" applyProtection="1">
      <alignment horizontal="center" vertical="center" wrapText="1"/>
    </xf>
    <xf numFmtId="0" fontId="10" fillId="6" borderId="31" xfId="0" applyFont="1" applyFill="1" applyBorder="1" applyAlignment="1" applyProtection="1">
      <alignment horizontal="center" vertical="center"/>
    </xf>
    <xf numFmtId="0" fontId="10" fillId="6" borderId="3" xfId="0" applyFont="1" applyFill="1" applyBorder="1" applyAlignment="1" applyProtection="1">
      <alignment horizontal="center" vertical="center"/>
    </xf>
    <xf numFmtId="0" fontId="10" fillId="6" borderId="7" xfId="0" applyFont="1" applyFill="1" applyBorder="1" applyAlignment="1" applyProtection="1">
      <alignment horizontal="center" vertical="center"/>
    </xf>
    <xf numFmtId="0" fontId="10" fillId="6" borderId="8" xfId="0" applyFont="1" applyFill="1" applyBorder="1" applyAlignment="1" applyProtection="1">
      <alignment horizontal="center" vertical="center"/>
    </xf>
    <xf numFmtId="0" fontId="5" fillId="6" borderId="43" xfId="0" applyFont="1" applyFill="1" applyBorder="1" applyAlignment="1">
      <alignment horizontal="center" vertical="center" wrapText="1"/>
    </xf>
    <xf numFmtId="0" fontId="5" fillId="6" borderId="42" xfId="0" applyFont="1" applyFill="1" applyBorder="1" applyAlignment="1">
      <alignment horizontal="center" vertical="center" wrapText="1"/>
    </xf>
    <xf numFmtId="0" fontId="15" fillId="5" borderId="56" xfId="0" applyFont="1" applyFill="1" applyBorder="1" applyAlignment="1">
      <alignment horizontal="center" vertical="center" textRotation="90"/>
    </xf>
    <xf numFmtId="0" fontId="15" fillId="5" borderId="55" xfId="0" applyFont="1" applyFill="1" applyBorder="1" applyAlignment="1">
      <alignment horizontal="center" vertical="center" textRotation="90"/>
    </xf>
    <xf numFmtId="0" fontId="15" fillId="5" borderId="32" xfId="0" applyFont="1" applyFill="1" applyBorder="1" applyAlignment="1">
      <alignment horizontal="center" vertical="center" textRotation="90"/>
    </xf>
    <xf numFmtId="0" fontId="14" fillId="6" borderId="31" xfId="0" applyFont="1" applyFill="1" applyBorder="1" applyAlignment="1" applyProtection="1">
      <alignment horizontal="center" vertical="center"/>
    </xf>
    <xf numFmtId="0" fontId="14" fillId="6" borderId="3" xfId="0" applyFont="1" applyFill="1" applyBorder="1" applyAlignment="1" applyProtection="1">
      <alignment horizontal="center" vertical="center"/>
    </xf>
    <xf numFmtId="0" fontId="14" fillId="6" borderId="7" xfId="0" applyFont="1" applyFill="1" applyBorder="1" applyAlignment="1" applyProtection="1">
      <alignment horizontal="center" vertical="center"/>
    </xf>
    <xf numFmtId="0" fontId="14" fillId="6" borderId="8" xfId="0" applyFont="1" applyFill="1" applyBorder="1" applyAlignment="1" applyProtection="1">
      <alignment horizontal="center" vertical="center"/>
    </xf>
    <xf numFmtId="49" fontId="13" fillId="3" borderId="49" xfId="0" applyNumberFormat="1" applyFont="1" applyFill="1" applyBorder="1" applyAlignment="1">
      <alignment horizontal="left" vertical="top" wrapText="1"/>
    </xf>
    <xf numFmtId="49" fontId="13" fillId="3" borderId="61" xfId="0" applyNumberFormat="1" applyFont="1" applyFill="1" applyBorder="1" applyAlignment="1">
      <alignment horizontal="left" vertical="top" wrapText="1"/>
    </xf>
    <xf numFmtId="49" fontId="13" fillId="3" borderId="52" xfId="0" applyNumberFormat="1" applyFont="1" applyFill="1" applyBorder="1" applyAlignment="1">
      <alignment horizontal="left" vertical="top" wrapText="1"/>
    </xf>
    <xf numFmtId="0" fontId="0" fillId="0" borderId="25" xfId="0" applyBorder="1" applyAlignment="1"/>
    <xf numFmtId="0" fontId="0" fillId="0" borderId="26" xfId="0" applyBorder="1" applyAlignment="1"/>
    <xf numFmtId="0" fontId="0" fillId="0" borderId="36" xfId="0" applyBorder="1" applyAlignment="1"/>
    <xf numFmtId="0" fontId="0" fillId="0" borderId="37" xfId="0" applyBorder="1" applyAlignment="1"/>
    <xf numFmtId="0" fontId="14" fillId="3" borderId="64" xfId="0" applyFont="1" applyFill="1" applyBorder="1" applyAlignment="1">
      <alignment horizontal="center" vertical="center"/>
    </xf>
    <xf numFmtId="0" fontId="14" fillId="3" borderId="11" xfId="0" applyFont="1" applyFill="1" applyBorder="1" applyAlignment="1">
      <alignment horizontal="center" vertical="center"/>
    </xf>
    <xf numFmtId="0" fontId="16" fillId="3" borderId="65" xfId="0" applyFont="1" applyFill="1" applyBorder="1" applyAlignment="1" applyProtection="1">
      <alignment horizontal="center" vertical="center"/>
      <protection locked="0"/>
    </xf>
    <xf numFmtId="0" fontId="16" fillId="3" borderId="63" xfId="0" applyFont="1" applyFill="1" applyBorder="1" applyAlignment="1" applyProtection="1">
      <alignment horizontal="center" vertical="center"/>
      <protection locked="0"/>
    </xf>
    <xf numFmtId="0" fontId="16" fillId="3" borderId="66" xfId="0" applyFont="1" applyFill="1" applyBorder="1" applyAlignment="1" applyProtection="1">
      <alignment horizontal="center" vertical="center"/>
      <protection locked="0"/>
    </xf>
    <xf numFmtId="0" fontId="16" fillId="3" borderId="24" xfId="0" applyFont="1" applyFill="1" applyBorder="1" applyAlignment="1" applyProtection="1">
      <alignment horizontal="center" vertical="center"/>
      <protection locked="0"/>
    </xf>
    <xf numFmtId="0" fontId="16" fillId="3" borderId="62" xfId="0" applyFont="1" applyFill="1" applyBorder="1" applyAlignment="1" applyProtection="1">
      <alignment horizontal="center" vertical="center"/>
      <protection locked="0"/>
    </xf>
    <xf numFmtId="0" fontId="16" fillId="3" borderId="22" xfId="0" applyFont="1" applyFill="1" applyBorder="1" applyAlignment="1" applyProtection="1">
      <alignment horizontal="center" vertical="center"/>
      <protection locked="0"/>
    </xf>
    <xf numFmtId="0" fontId="11" fillId="4" borderId="33" xfId="0" applyNumberFormat="1" applyFont="1" applyFill="1" applyBorder="1" applyAlignment="1">
      <alignment horizontal="left" vertical="top" wrapText="1"/>
    </xf>
    <xf numFmtId="0" fontId="11" fillId="4" borderId="0" xfId="0" applyNumberFormat="1" applyFont="1" applyFill="1" applyBorder="1" applyAlignment="1">
      <alignment horizontal="left" vertical="top" wrapText="1"/>
    </xf>
    <xf numFmtId="0" fontId="11" fillId="4" borderId="34" xfId="0" applyNumberFormat="1" applyFont="1" applyFill="1" applyBorder="1" applyAlignment="1">
      <alignment horizontal="left" vertical="top" wrapText="1"/>
    </xf>
    <xf numFmtId="0" fontId="11" fillId="4" borderId="35" xfId="0" applyNumberFormat="1" applyFont="1" applyFill="1" applyBorder="1" applyAlignment="1">
      <alignment horizontal="left" vertical="top" wrapText="1"/>
    </xf>
    <xf numFmtId="0" fontId="11" fillId="4" borderId="36" xfId="0" applyNumberFormat="1" applyFont="1" applyFill="1" applyBorder="1" applyAlignment="1">
      <alignment horizontal="left" vertical="top" wrapText="1"/>
    </xf>
    <xf numFmtId="0" fontId="11" fillId="4" borderId="37" xfId="0" applyNumberFormat="1" applyFont="1" applyFill="1" applyBorder="1" applyAlignment="1">
      <alignment horizontal="left" vertical="top" wrapText="1"/>
    </xf>
    <xf numFmtId="0" fontId="0" fillId="8" borderId="28" xfId="0" applyFill="1" applyBorder="1" applyAlignment="1">
      <alignment horizontal="left" vertical="top"/>
    </xf>
    <xf numFmtId="0" fontId="0" fillId="8" borderId="25" xfId="0" applyFill="1" applyBorder="1" applyAlignment="1">
      <alignment horizontal="left" vertical="top"/>
    </xf>
    <xf numFmtId="0" fontId="0" fillId="8" borderId="0" xfId="0" applyFill="1" applyBorder="1" applyAlignment="1">
      <alignment horizontal="left" vertical="top"/>
    </xf>
    <xf numFmtId="0" fontId="0" fillId="8" borderId="26" xfId="0" applyFill="1" applyBorder="1" applyAlignment="1">
      <alignment horizontal="left" vertical="top"/>
    </xf>
    <xf numFmtId="0" fontId="0" fillId="8" borderId="33" xfId="0" applyFill="1" applyBorder="1" applyAlignment="1">
      <alignment horizontal="left" vertical="top"/>
    </xf>
    <xf numFmtId="0" fontId="0" fillId="8" borderId="34" xfId="0" applyFill="1" applyBorder="1" applyAlignment="1">
      <alignment horizontal="left" vertical="top"/>
    </xf>
    <xf numFmtId="0" fontId="0" fillId="8" borderId="35" xfId="0" applyFill="1" applyBorder="1" applyAlignment="1">
      <alignment horizontal="left" vertical="top"/>
    </xf>
    <xf numFmtId="0" fontId="0" fillId="8" borderId="36" xfId="0" applyFill="1" applyBorder="1" applyAlignment="1">
      <alignment horizontal="left" vertical="top"/>
    </xf>
    <xf numFmtId="0" fontId="0" fillId="8" borderId="37" xfId="0" applyFill="1" applyBorder="1" applyAlignment="1">
      <alignment horizontal="left" vertical="top"/>
    </xf>
    <xf numFmtId="9" fontId="2" fillId="4" borderId="2" xfId="2" applyFont="1" applyFill="1" applyBorder="1" applyAlignment="1">
      <alignment horizontal="center"/>
    </xf>
    <xf numFmtId="9" fontId="2" fillId="4" borderId="46" xfId="2" applyFont="1" applyFill="1" applyBorder="1" applyAlignment="1">
      <alignment horizontal="center"/>
    </xf>
    <xf numFmtId="0" fontId="10" fillId="6" borderId="28" xfId="0" applyFont="1" applyFill="1" applyBorder="1" applyAlignment="1">
      <alignment horizontal="center" vertical="center"/>
    </xf>
    <xf numFmtId="0" fontId="10" fillId="6" borderId="50" xfId="0" applyFont="1" applyFill="1" applyBorder="1" applyAlignment="1">
      <alignment horizontal="center" vertical="center"/>
    </xf>
    <xf numFmtId="0" fontId="5" fillId="6" borderId="25" xfId="0" applyFont="1" applyFill="1" applyBorder="1" applyAlignment="1">
      <alignment horizontal="center" vertical="center" wrapText="1"/>
    </xf>
    <xf numFmtId="0" fontId="5" fillId="6" borderId="29" xfId="0" applyFont="1" applyFill="1" applyBorder="1" applyAlignment="1">
      <alignment horizontal="center" vertical="center" wrapText="1"/>
    </xf>
    <xf numFmtId="0" fontId="10" fillId="6" borderId="28" xfId="0" applyFont="1" applyFill="1" applyBorder="1" applyAlignment="1">
      <alignment horizontal="center" vertical="center" wrapText="1"/>
    </xf>
    <xf numFmtId="0" fontId="10" fillId="6" borderId="25" xfId="0" applyFont="1" applyFill="1" applyBorder="1" applyAlignment="1">
      <alignment horizontal="center" vertical="center" wrapText="1"/>
    </xf>
    <xf numFmtId="0" fontId="10" fillId="6" borderId="26" xfId="0" applyFont="1" applyFill="1" applyBorder="1" applyAlignment="1">
      <alignment horizontal="center" vertical="center" wrapText="1"/>
    </xf>
    <xf numFmtId="0" fontId="10" fillId="6" borderId="50" xfId="0" applyFont="1" applyFill="1" applyBorder="1" applyAlignment="1">
      <alignment horizontal="center" vertical="center" wrapText="1"/>
    </xf>
    <xf numFmtId="0" fontId="10" fillId="6" borderId="29" xfId="0" applyFont="1" applyFill="1" applyBorder="1" applyAlignment="1">
      <alignment horizontal="center" vertical="center" wrapText="1"/>
    </xf>
    <xf numFmtId="0" fontId="10" fillId="6" borderId="30" xfId="0" applyFont="1" applyFill="1" applyBorder="1" applyAlignment="1">
      <alignment horizontal="center" vertical="center" wrapText="1"/>
    </xf>
    <xf numFmtId="0" fontId="17" fillId="6" borderId="29" xfId="0" applyFont="1" applyFill="1" applyBorder="1" applyAlignment="1">
      <alignment horizontal="center" wrapText="1"/>
    </xf>
    <xf numFmtId="0" fontId="17" fillId="6" borderId="30" xfId="0" applyFont="1" applyFill="1" applyBorder="1" applyAlignment="1">
      <alignment horizontal="center" wrapText="1"/>
    </xf>
    <xf numFmtId="9" fontId="2" fillId="4" borderId="24" xfId="2" applyFont="1" applyFill="1" applyBorder="1" applyAlignment="1">
      <alignment horizontal="center"/>
    </xf>
    <xf numFmtId="9" fontId="2" fillId="4" borderId="59" xfId="2" applyFont="1" applyFill="1" applyBorder="1" applyAlignment="1">
      <alignment horizontal="center"/>
    </xf>
    <xf numFmtId="0" fontId="19" fillId="5" borderId="57" xfId="0" applyFont="1" applyFill="1" applyBorder="1" applyAlignment="1">
      <alignment horizontal="center" vertical="center" textRotation="90"/>
    </xf>
    <xf numFmtId="0" fontId="19" fillId="5" borderId="58" xfId="0" applyFont="1" applyFill="1" applyBorder="1" applyAlignment="1">
      <alignment horizontal="center" vertical="center" textRotation="90"/>
    </xf>
    <xf numFmtId="0" fontId="19" fillId="5" borderId="39" xfId="0" applyFont="1" applyFill="1" applyBorder="1" applyAlignment="1">
      <alignment horizontal="center" vertical="center" textRotation="90"/>
    </xf>
    <xf numFmtId="0" fontId="18" fillId="6" borderId="28" xfId="0" applyFont="1" applyFill="1" applyBorder="1" applyAlignment="1">
      <alignment horizontal="center" vertical="center"/>
    </xf>
    <xf numFmtId="0" fontId="18" fillId="6" borderId="26" xfId="0" applyFont="1" applyFill="1" applyBorder="1" applyAlignment="1">
      <alignment horizontal="center" vertical="center"/>
    </xf>
    <xf numFmtId="0" fontId="18" fillId="6" borderId="33" xfId="0" applyFont="1" applyFill="1" applyBorder="1" applyAlignment="1">
      <alignment horizontal="center" vertical="center"/>
    </xf>
    <xf numFmtId="0" fontId="18" fillId="6" borderId="34" xfId="0" applyFont="1" applyFill="1" applyBorder="1" applyAlignment="1">
      <alignment horizontal="center" vertical="center"/>
    </xf>
    <xf numFmtId="0" fontId="18" fillId="6" borderId="35" xfId="0" applyFont="1" applyFill="1" applyBorder="1" applyAlignment="1">
      <alignment horizontal="center" vertical="center"/>
    </xf>
    <xf numFmtId="0" fontId="18" fillId="6" borderId="37" xfId="0" applyFont="1" applyFill="1" applyBorder="1" applyAlignment="1">
      <alignment horizontal="center" vertical="center"/>
    </xf>
    <xf numFmtId="166" fontId="18" fillId="4" borderId="21" xfId="0" applyNumberFormat="1" applyFont="1" applyFill="1" applyBorder="1" applyAlignment="1">
      <alignment horizontal="left" vertical="center" indent="1"/>
    </xf>
    <xf numFmtId="166" fontId="18" fillId="4" borderId="67" xfId="0" applyNumberFormat="1" applyFont="1" applyFill="1" applyBorder="1" applyAlignment="1">
      <alignment horizontal="left" vertical="center" indent="1"/>
    </xf>
    <xf numFmtId="166" fontId="18" fillId="4" borderId="51" xfId="0" applyNumberFormat="1" applyFont="1" applyFill="1" applyBorder="1" applyAlignment="1">
      <alignment horizontal="left" vertical="center" indent="1"/>
    </xf>
    <xf numFmtId="0" fontId="18" fillId="4" borderId="21" xfId="0" applyFont="1" applyFill="1" applyBorder="1" applyAlignment="1">
      <alignment horizontal="center" vertical="center" wrapText="1"/>
    </xf>
    <xf numFmtId="0" fontId="18" fillId="4" borderId="67" xfId="0" applyFont="1" applyFill="1" applyBorder="1" applyAlignment="1">
      <alignment horizontal="center" vertical="center" wrapText="1"/>
    </xf>
    <xf numFmtId="0" fontId="18" fillId="4" borderId="51" xfId="0" applyFont="1" applyFill="1" applyBorder="1" applyAlignment="1">
      <alignment horizontal="center" vertical="center" wrapText="1"/>
    </xf>
    <xf numFmtId="0" fontId="10" fillId="6" borderId="23" xfId="0" applyFont="1" applyFill="1" applyBorder="1" applyAlignment="1">
      <alignment horizontal="center"/>
    </xf>
    <xf numFmtId="0" fontId="10" fillId="6" borderId="25" xfId="0" applyFont="1" applyFill="1" applyBorder="1" applyAlignment="1">
      <alignment horizontal="center"/>
    </xf>
    <xf numFmtId="0" fontId="10" fillId="6" borderId="26" xfId="0" applyFont="1" applyFill="1" applyBorder="1" applyAlignment="1">
      <alignment horizontal="center"/>
    </xf>
    <xf numFmtId="0" fontId="10" fillId="6" borderId="28" xfId="0" applyFont="1" applyFill="1" applyBorder="1" applyAlignment="1">
      <alignment horizontal="center" wrapText="1"/>
    </xf>
    <xf numFmtId="0" fontId="10" fillId="6" borderId="25" xfId="0" applyFont="1" applyFill="1" applyBorder="1" applyAlignment="1">
      <alignment horizontal="center" wrapText="1"/>
    </xf>
    <xf numFmtId="0" fontId="10" fillId="6" borderId="26" xfId="0" applyFont="1" applyFill="1" applyBorder="1" applyAlignment="1">
      <alignment horizontal="center" wrapText="1"/>
    </xf>
    <xf numFmtId="165" fontId="16" fillId="4" borderId="28" xfId="2" applyNumberFormat="1" applyFont="1" applyFill="1" applyBorder="1" applyAlignment="1">
      <alignment horizontal="center" vertical="center"/>
    </xf>
    <xf numFmtId="165" fontId="16" fillId="4" borderId="33" xfId="2" applyNumberFormat="1" applyFont="1" applyFill="1" applyBorder="1" applyAlignment="1">
      <alignment horizontal="center" vertical="center"/>
    </xf>
    <xf numFmtId="165" fontId="16" fillId="4" borderId="35" xfId="2" applyNumberFormat="1" applyFont="1" applyFill="1" applyBorder="1" applyAlignment="1">
      <alignment horizontal="center" vertical="center"/>
    </xf>
    <xf numFmtId="164" fontId="18" fillId="4" borderId="25" xfId="0" applyNumberFormat="1" applyFont="1" applyFill="1" applyBorder="1" applyAlignment="1">
      <alignment horizontal="center" vertical="center"/>
    </xf>
    <xf numFmtId="164" fontId="18" fillId="4" borderId="0" xfId="0" applyNumberFormat="1" applyFont="1" applyFill="1" applyBorder="1" applyAlignment="1">
      <alignment horizontal="center" vertical="center"/>
    </xf>
    <xf numFmtId="164" fontId="18" fillId="4" borderId="36" xfId="0" applyNumberFormat="1" applyFont="1" applyFill="1" applyBorder="1" applyAlignment="1">
      <alignment horizontal="center" vertical="center"/>
    </xf>
    <xf numFmtId="164" fontId="18" fillId="4" borderId="21" xfId="0" applyNumberFormat="1" applyFont="1" applyFill="1" applyBorder="1" applyAlignment="1">
      <alignment horizontal="center" vertical="center"/>
    </xf>
    <xf numFmtId="164" fontId="18" fillId="4" borderId="67" xfId="0" applyNumberFormat="1" applyFont="1" applyFill="1" applyBorder="1" applyAlignment="1">
      <alignment horizontal="center" vertical="center"/>
    </xf>
    <xf numFmtId="164" fontId="18" fillId="4" borderId="51" xfId="0" applyNumberFormat="1" applyFont="1" applyFill="1" applyBorder="1" applyAlignment="1">
      <alignment horizontal="center" vertical="center"/>
    </xf>
    <xf numFmtId="0" fontId="5" fillId="6" borderId="28" xfId="0" applyFont="1" applyFill="1" applyBorder="1" applyAlignment="1">
      <alignment horizontal="center" vertical="center"/>
    </xf>
    <xf numFmtId="0" fontId="5" fillId="6" borderId="26" xfId="0" applyFont="1" applyFill="1" applyBorder="1" applyAlignment="1">
      <alignment horizontal="center" vertical="center"/>
    </xf>
    <xf numFmtId="0" fontId="5" fillId="6" borderId="33" xfId="0" applyFont="1" applyFill="1" applyBorder="1" applyAlignment="1">
      <alignment horizontal="center" vertical="center"/>
    </xf>
    <xf numFmtId="0" fontId="5" fillId="6" borderId="34" xfId="0" applyFont="1" applyFill="1" applyBorder="1" applyAlignment="1">
      <alignment horizontal="center" vertical="center"/>
    </xf>
    <xf numFmtId="0" fontId="5" fillId="6" borderId="35" xfId="0" applyFont="1" applyFill="1" applyBorder="1" applyAlignment="1">
      <alignment horizontal="center" vertical="center"/>
    </xf>
    <xf numFmtId="0" fontId="5" fillId="6" borderId="37" xfId="0" applyFont="1" applyFill="1" applyBorder="1" applyAlignment="1">
      <alignment horizontal="center" vertical="center"/>
    </xf>
    <xf numFmtId="0" fontId="14" fillId="2" borderId="28" xfId="0" applyFont="1" applyFill="1" applyBorder="1" applyAlignment="1">
      <alignment horizontal="center" vertical="center" wrapText="1"/>
    </xf>
    <xf numFmtId="0" fontId="0" fillId="0" borderId="25" xfId="0" applyBorder="1" applyAlignment="1">
      <alignment wrapText="1"/>
    </xf>
    <xf numFmtId="0" fontId="0" fillId="0" borderId="26" xfId="0" applyBorder="1" applyAlignment="1">
      <alignment wrapText="1"/>
    </xf>
    <xf numFmtId="0" fontId="0" fillId="0" borderId="33" xfId="0" applyBorder="1" applyAlignment="1">
      <alignment wrapText="1"/>
    </xf>
    <xf numFmtId="0" fontId="0" fillId="0" borderId="0" xfId="0" applyBorder="1" applyAlignment="1">
      <alignment wrapText="1"/>
    </xf>
    <xf numFmtId="0" fontId="0" fillId="0" borderId="34" xfId="0" applyBorder="1" applyAlignment="1">
      <alignment wrapText="1"/>
    </xf>
    <xf numFmtId="0" fontId="0" fillId="0" borderId="35" xfId="0" applyBorder="1" applyAlignment="1">
      <alignment wrapText="1"/>
    </xf>
    <xf numFmtId="0" fontId="0" fillId="0" borderId="36" xfId="0" applyBorder="1" applyAlignment="1">
      <alignment wrapText="1"/>
    </xf>
    <xf numFmtId="0" fontId="0" fillId="0" borderId="37" xfId="0" applyBorder="1" applyAlignment="1">
      <alignment wrapText="1"/>
    </xf>
    <xf numFmtId="0" fontId="19" fillId="2" borderId="28" xfId="0" applyFont="1" applyFill="1" applyBorder="1" applyAlignment="1">
      <alignment horizontal="center" vertical="center" wrapText="1"/>
    </xf>
    <xf numFmtId="0" fontId="19" fillId="2" borderId="25" xfId="0" applyFont="1" applyFill="1" applyBorder="1" applyAlignment="1">
      <alignment horizontal="center" vertical="center" wrapText="1"/>
    </xf>
    <xf numFmtId="0" fontId="19" fillId="2" borderId="26" xfId="0" applyFont="1" applyFill="1" applyBorder="1" applyAlignment="1">
      <alignment horizontal="center" vertical="center" wrapText="1"/>
    </xf>
    <xf numFmtId="0" fontId="19" fillId="2" borderId="33"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19" fillId="2" borderId="34" xfId="0" applyFont="1" applyFill="1" applyBorder="1" applyAlignment="1">
      <alignment horizontal="center" vertical="center" wrapText="1"/>
    </xf>
    <xf numFmtId="0" fontId="0" fillId="0" borderId="35" xfId="0" applyBorder="1" applyAlignment="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164" fontId="19" fillId="2" borderId="28" xfId="0" applyNumberFormat="1" applyFont="1" applyFill="1" applyBorder="1" applyAlignment="1">
      <alignment horizontal="center" vertical="center" wrapText="1"/>
    </xf>
    <xf numFmtId="164" fontId="19" fillId="2" borderId="25" xfId="0" applyNumberFormat="1" applyFont="1" applyFill="1" applyBorder="1" applyAlignment="1">
      <alignment horizontal="center" vertical="center" wrapText="1"/>
    </xf>
    <xf numFmtId="164" fontId="19" fillId="2" borderId="26" xfId="0" applyNumberFormat="1" applyFont="1" applyFill="1" applyBorder="1" applyAlignment="1">
      <alignment horizontal="center" vertical="center" wrapText="1"/>
    </xf>
    <xf numFmtId="164" fontId="19" fillId="2" borderId="33" xfId="0" applyNumberFormat="1" applyFont="1" applyFill="1" applyBorder="1" applyAlignment="1">
      <alignment horizontal="center" vertical="center" wrapText="1"/>
    </xf>
    <xf numFmtId="164" fontId="19" fillId="2" borderId="0" xfId="0" applyNumberFormat="1" applyFont="1" applyFill="1" applyBorder="1" applyAlignment="1">
      <alignment horizontal="center" vertical="center" wrapText="1"/>
    </xf>
    <xf numFmtId="164" fontId="19" fillId="2" borderId="34" xfId="0" applyNumberFormat="1" applyFont="1" applyFill="1" applyBorder="1" applyAlignment="1">
      <alignment horizontal="center" vertical="center" wrapText="1"/>
    </xf>
    <xf numFmtId="9" fontId="2" fillId="4" borderId="27" xfId="2" applyFont="1" applyFill="1" applyBorder="1" applyAlignment="1">
      <alignment horizontal="center"/>
    </xf>
    <xf numFmtId="9" fontId="2" fillId="4" borderId="47" xfId="2" applyFont="1" applyFill="1" applyBorder="1" applyAlignment="1">
      <alignment horizontal="center"/>
    </xf>
  </cellXfs>
  <cellStyles count="3">
    <cellStyle name="Comma" xfId="1" builtinId="3"/>
    <cellStyle name="Normal" xfId="0" builtinId="0"/>
    <cellStyle name="Percent" xfId="2" builtinId="5"/>
  </cellStyles>
  <dxfs count="26">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fill>
        <patternFill>
          <bgColor theme="9" tint="0.79998168889431442"/>
        </patternFill>
      </fill>
    </dxf>
    <dxf>
      <font>
        <color rgb="FF9C0006"/>
      </font>
      <fill>
        <patternFill>
          <bgColor rgb="FFFFC7CE"/>
        </patternFill>
      </fill>
    </dxf>
    <dxf>
      <font>
        <color rgb="FFFF0000"/>
      </font>
      <fill>
        <patternFill>
          <bgColor rgb="FFFFFF00"/>
        </patternFill>
      </fill>
    </dxf>
    <dxf>
      <font>
        <color rgb="FF9C0006"/>
      </font>
      <fill>
        <patternFill>
          <bgColor rgb="FFFFC7CE"/>
        </patternFill>
      </fill>
    </dxf>
    <dxf>
      <font>
        <color rgb="FFFF0000"/>
      </font>
      <fill>
        <patternFill>
          <bgColor rgb="FFFFFF00"/>
        </patternFill>
      </fill>
    </dxf>
    <dxf>
      <font>
        <color theme="1"/>
      </font>
      <fill>
        <patternFill>
          <bgColor rgb="FFFFFF00"/>
        </patternFill>
      </fill>
    </dxf>
    <dxf>
      <font>
        <color rgb="FF9C0006"/>
      </font>
      <fill>
        <patternFill patternType="solid">
          <bgColor theme="4" tint="0.7999816888943144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fill>
        <patternFill>
          <bgColor theme="9" tint="0.79998168889431442"/>
        </patternFill>
      </fill>
    </dxf>
    <dxf>
      <font>
        <color rgb="FF9C0006"/>
      </font>
      <fill>
        <patternFill>
          <bgColor rgb="FFFFC7CE"/>
        </patternFill>
      </fill>
    </dxf>
    <dxf>
      <font>
        <color rgb="FFFF0000"/>
      </font>
      <fill>
        <patternFill>
          <bgColor rgb="FFFFFF00"/>
        </patternFill>
      </fill>
    </dxf>
    <dxf>
      <font>
        <color rgb="FF9C0006"/>
      </font>
      <fill>
        <patternFill>
          <bgColor rgb="FFFFC7CE"/>
        </patternFill>
      </fill>
    </dxf>
    <dxf>
      <font>
        <color rgb="FFFF0000"/>
      </font>
      <fill>
        <patternFill>
          <bgColor rgb="FFFFFF00"/>
        </patternFill>
      </fill>
    </dxf>
    <dxf>
      <font>
        <color theme="1"/>
      </font>
      <fill>
        <patternFill>
          <bgColor rgb="FFFFFF00"/>
        </patternFill>
      </fill>
    </dxf>
    <dxf>
      <font>
        <color rgb="FF9C0006"/>
      </font>
      <fill>
        <patternFill patternType="solid">
          <bgColor theme="4" tint="0.79998168889431442"/>
        </patternFill>
      </fill>
    </dxf>
  </dxfs>
  <tableStyles count="0" defaultTableStyle="TableStyleMedium2" defaultPivotStyle="PivotStyleLight16"/>
  <colors>
    <mruColors>
      <color rgb="FFFFFFCC"/>
      <color rgb="FFFFFF66"/>
      <color rgb="FF66CCFF"/>
      <color rgb="FFCC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89619</xdr:colOff>
      <xdr:row>32</xdr:row>
      <xdr:rowOff>220332</xdr:rowOff>
    </xdr:from>
    <xdr:to>
      <xdr:col>17</xdr:col>
      <xdr:colOff>285751</xdr:colOff>
      <xdr:row>35</xdr:row>
      <xdr:rowOff>91285</xdr:rowOff>
    </xdr:to>
    <xdr:pic>
      <xdr:nvPicPr>
        <xdr:cNvPr id="4" name="Picture 3"/>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99219" y="8002257"/>
          <a:ext cx="9797332" cy="6139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211228</xdr:colOff>
      <xdr:row>49</xdr:row>
      <xdr:rowOff>61633</xdr:rowOff>
    </xdr:from>
    <xdr:to>
      <xdr:col>16</xdr:col>
      <xdr:colOff>89647</xdr:colOff>
      <xdr:row>68</xdr:row>
      <xdr:rowOff>9525</xdr:rowOff>
    </xdr:to>
    <xdr:pic>
      <xdr:nvPicPr>
        <xdr:cNvPr id="7" name="Picture 6"/>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0828" y="12053608"/>
          <a:ext cx="8870019" cy="4862792"/>
        </a:xfrm>
        <a:prstGeom prst="rect">
          <a:avLst/>
        </a:prstGeom>
        <a:solidFill>
          <a:schemeClr val="bg1"/>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1387849</xdr:colOff>
      <xdr:row>15</xdr:row>
      <xdr:rowOff>85725</xdr:rowOff>
    </xdr:from>
    <xdr:to>
      <xdr:col>4</xdr:col>
      <xdr:colOff>600075</xdr:colOff>
      <xdr:row>21</xdr:row>
      <xdr:rowOff>28575</xdr:rowOff>
    </xdr:to>
    <xdr:sp macro="" textlink="">
      <xdr:nvSpPr>
        <xdr:cNvPr id="3" name="TextBox 2"/>
        <xdr:cNvSpPr txBox="1"/>
      </xdr:nvSpPr>
      <xdr:spPr>
        <a:xfrm>
          <a:off x="1997449" y="3067050"/>
          <a:ext cx="5022476" cy="1085850"/>
        </a:xfrm>
        <a:prstGeom prst="rect">
          <a:avLst/>
        </a:prstGeom>
        <a:solidFill>
          <a:srgbClr val="FFFFCC"/>
        </a:solidFill>
        <a:ln w="1587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ahoma" panose="020B0604030504040204" pitchFamily="34" charset="0"/>
              <a:ea typeface="Tahoma" panose="020B0604030504040204" pitchFamily="34" charset="0"/>
              <a:cs typeface="Tahoma" panose="020B0604030504040204" pitchFamily="34" charset="0"/>
            </a:rPr>
            <a:t>Building and Type of Energy and Fuel Used</a:t>
          </a:r>
        </a:p>
        <a:p>
          <a:endParaRPr lang="en-US" sz="1200" b="1" baseline="0">
            <a:latin typeface="Tahoma" panose="020B0604030504040204" pitchFamily="34" charset="0"/>
            <a:ea typeface="Tahoma" panose="020B0604030504040204" pitchFamily="34" charset="0"/>
            <a:cs typeface="Tahoma" panose="020B0604030504040204" pitchFamily="34" charset="0"/>
          </a:endParaRPr>
        </a:p>
        <a:p>
          <a:r>
            <a:rPr lang="en-US" sz="1200" baseline="0">
              <a:latin typeface="Tahoma" panose="020B0604030504040204" pitchFamily="34" charset="0"/>
              <a:ea typeface="Tahoma" panose="020B0604030504040204" pitchFamily="34" charset="0"/>
              <a:cs typeface="Tahoma" panose="020B0604030504040204" pitchFamily="34" charset="0"/>
            </a:rPr>
            <a:t>Enter a name for each building affected by the project and enter its square footage. Select “Yes” from the drop-down boxes for each energy or fuel used in each building.</a:t>
          </a:r>
          <a:endParaRPr lang="en-US" sz="120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1651187</xdr:colOff>
      <xdr:row>137</xdr:row>
      <xdr:rowOff>6723</xdr:rowOff>
    </xdr:from>
    <xdr:to>
      <xdr:col>4</xdr:col>
      <xdr:colOff>438150</xdr:colOff>
      <xdr:row>144</xdr:row>
      <xdr:rowOff>95250</xdr:rowOff>
    </xdr:to>
    <xdr:sp macro="" textlink="">
      <xdr:nvSpPr>
        <xdr:cNvPr id="6" name="TextBox 5"/>
        <xdr:cNvSpPr txBox="1"/>
      </xdr:nvSpPr>
      <xdr:spPr>
        <a:xfrm>
          <a:off x="2260787" y="27495873"/>
          <a:ext cx="4597213" cy="1422027"/>
        </a:xfrm>
        <a:prstGeom prst="rect">
          <a:avLst/>
        </a:prstGeom>
        <a:solidFill>
          <a:srgbClr val="FFFFCC"/>
        </a:solidFill>
        <a:ln w="1587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latin typeface="Tahoma" panose="020B0604030504040204" pitchFamily="34" charset="0"/>
              <a:ea typeface="Tahoma" panose="020B0604030504040204" pitchFamily="34" charset="0"/>
              <a:cs typeface="Tahoma" panose="020B0604030504040204" pitchFamily="34" charset="0"/>
            </a:rPr>
            <a:t>Current Energy Usage (Energy Usage Before Project)</a:t>
          </a:r>
        </a:p>
        <a:p>
          <a:endParaRPr lang="en-US" sz="1200" b="1">
            <a:latin typeface="Tahoma" panose="020B0604030504040204" pitchFamily="34" charset="0"/>
            <a:ea typeface="Tahoma" panose="020B0604030504040204" pitchFamily="34" charset="0"/>
            <a:cs typeface="Tahoma" panose="020B0604030504040204" pitchFamily="34" charset="0"/>
          </a:endParaRPr>
        </a:p>
        <a:p>
          <a:r>
            <a:rPr lang="en-US" sz="1200">
              <a:latin typeface="Tahoma" panose="020B0604030504040204" pitchFamily="34" charset="0"/>
              <a:ea typeface="Tahoma" panose="020B0604030504040204" pitchFamily="34" charset="0"/>
              <a:cs typeface="Tahoma" panose="020B0604030504040204" pitchFamily="34" charset="0"/>
            </a:rPr>
            <a:t>Identify the sources of energy or fuel that will be reduced by the proposed project</a:t>
          </a:r>
          <a:r>
            <a:rPr lang="en-US" sz="1200" baseline="0">
              <a:latin typeface="Tahoma" panose="020B0604030504040204" pitchFamily="34" charset="0"/>
              <a:ea typeface="Tahoma" panose="020B0604030504040204" pitchFamily="34" charset="0"/>
              <a:cs typeface="Tahoma" panose="020B0604030504040204" pitchFamily="34" charset="0"/>
            </a:rPr>
            <a:t> by selecting "Yes" or "No" from the drop-boxes.</a:t>
          </a:r>
        </a:p>
        <a:p>
          <a:endParaRPr lang="en-US" sz="1200" baseline="0">
            <a:latin typeface="Tahoma" panose="020B0604030504040204" pitchFamily="34" charset="0"/>
            <a:ea typeface="Tahoma" panose="020B0604030504040204" pitchFamily="34" charset="0"/>
            <a:cs typeface="Tahoma" panose="020B0604030504040204" pitchFamily="34" charset="0"/>
          </a:endParaRPr>
        </a:p>
        <a:p>
          <a:r>
            <a:rPr lang="en-US" sz="1200" b="1" baseline="0">
              <a:latin typeface="Tahoma" panose="020B0604030504040204" pitchFamily="34" charset="0"/>
              <a:ea typeface="Tahoma" panose="020B0604030504040204" pitchFamily="34" charset="0"/>
              <a:cs typeface="Tahoma" panose="020B0604030504040204" pitchFamily="34" charset="0"/>
            </a:rPr>
            <a:t>Note: </a:t>
          </a:r>
          <a:r>
            <a:rPr lang="en-US" sz="1200" baseline="0">
              <a:latin typeface="Tahoma" panose="020B0604030504040204" pitchFamily="34" charset="0"/>
              <a:ea typeface="Tahoma" panose="020B0604030504040204" pitchFamily="34" charset="0"/>
              <a:cs typeface="Tahoma" panose="020B0604030504040204" pitchFamily="34" charset="0"/>
            </a:rPr>
            <a:t>The grey boxes are pulled from data you entered in previous steps.</a:t>
          </a:r>
          <a:endParaRPr lang="en-US" sz="120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1526801</xdr:colOff>
      <xdr:row>91</xdr:row>
      <xdr:rowOff>184337</xdr:rowOff>
    </xdr:from>
    <xdr:to>
      <xdr:col>4</xdr:col>
      <xdr:colOff>885825</xdr:colOff>
      <xdr:row>97</xdr:row>
      <xdr:rowOff>142875</xdr:rowOff>
    </xdr:to>
    <xdr:sp macro="" textlink="">
      <xdr:nvSpPr>
        <xdr:cNvPr id="7" name="TextBox 6"/>
        <xdr:cNvSpPr txBox="1"/>
      </xdr:nvSpPr>
      <xdr:spPr>
        <a:xfrm>
          <a:off x="2136401" y="18548537"/>
          <a:ext cx="5169274" cy="1101538"/>
        </a:xfrm>
        <a:prstGeom prst="rect">
          <a:avLst/>
        </a:prstGeom>
        <a:solidFill>
          <a:srgbClr val="FFFFCC"/>
        </a:solidFill>
        <a:ln w="1587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latin typeface="Tahoma" panose="020B0604030504040204" pitchFamily="34" charset="0"/>
              <a:ea typeface="Tahoma" panose="020B0604030504040204" pitchFamily="34" charset="0"/>
              <a:cs typeface="Tahoma" panose="020B0604030504040204" pitchFamily="34" charset="0"/>
            </a:rPr>
            <a:t>Monthly Energy or Fuel Use Information</a:t>
          </a:r>
        </a:p>
        <a:p>
          <a:r>
            <a:rPr lang="en-US" sz="1200" b="1">
              <a:latin typeface="Tahoma" panose="020B0604030504040204" pitchFamily="34" charset="0"/>
              <a:ea typeface="Tahoma" panose="020B0604030504040204" pitchFamily="34" charset="0"/>
              <a:cs typeface="Tahoma" panose="020B0604030504040204" pitchFamily="34" charset="0"/>
            </a:rPr>
            <a:t> </a:t>
          </a:r>
        </a:p>
        <a:p>
          <a:r>
            <a:rPr lang="en-US" sz="1200">
              <a:latin typeface="Tahoma" panose="020B0604030504040204" pitchFamily="34" charset="0"/>
              <a:ea typeface="Tahoma" panose="020B0604030504040204" pitchFamily="34" charset="0"/>
              <a:cs typeface="Tahoma" panose="020B0604030504040204" pitchFamily="34" charset="0"/>
            </a:rPr>
            <a:t>For each building,</a:t>
          </a:r>
          <a:r>
            <a:rPr lang="en-US" sz="1200" baseline="0">
              <a:latin typeface="Tahoma" panose="020B0604030504040204" pitchFamily="34" charset="0"/>
              <a:ea typeface="Tahoma" panose="020B0604030504040204" pitchFamily="34" charset="0"/>
              <a:cs typeface="Tahoma" panose="020B0604030504040204" pitchFamily="34" charset="0"/>
            </a:rPr>
            <a:t> e</a:t>
          </a:r>
          <a:r>
            <a:rPr lang="en-US" sz="1200">
              <a:latin typeface="Tahoma" panose="020B0604030504040204" pitchFamily="34" charset="0"/>
              <a:ea typeface="Tahoma" panose="020B0604030504040204" pitchFamily="34" charset="0"/>
              <a:cs typeface="Tahoma" panose="020B0604030504040204" pitchFamily="34" charset="0"/>
            </a:rPr>
            <a:t>nter the monthly energy or fuel use for each energy or fuel source identified in Step 3 using the monthly utility bills, fuel invoices, or other documentation to be provided with your application.</a:t>
          </a:r>
        </a:p>
      </xdr:txBody>
    </xdr:sp>
    <xdr:clientData/>
  </xdr:twoCellAnchor>
  <xdr:twoCellAnchor>
    <xdr:from>
      <xdr:col>1</xdr:col>
      <xdr:colOff>1524560</xdr:colOff>
      <xdr:row>43</xdr:row>
      <xdr:rowOff>117102</xdr:rowOff>
    </xdr:from>
    <xdr:to>
      <xdr:col>3</xdr:col>
      <xdr:colOff>1143000</xdr:colOff>
      <xdr:row>72</xdr:row>
      <xdr:rowOff>134469</xdr:rowOff>
    </xdr:to>
    <xdr:sp macro="" textlink="">
      <xdr:nvSpPr>
        <xdr:cNvPr id="8" name="TextBox 7"/>
        <xdr:cNvSpPr txBox="1"/>
      </xdr:nvSpPr>
      <xdr:spPr>
        <a:xfrm>
          <a:off x="2129678" y="9193867"/>
          <a:ext cx="3977528" cy="5541867"/>
        </a:xfrm>
        <a:prstGeom prst="rect">
          <a:avLst/>
        </a:prstGeom>
        <a:solidFill>
          <a:srgbClr val="FFFFCC"/>
        </a:solidFill>
        <a:ln w="1587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latin typeface="Tahoma" panose="020B0604030504040204" pitchFamily="34" charset="0"/>
              <a:ea typeface="Tahoma" panose="020B0604030504040204" pitchFamily="34" charset="0"/>
              <a:cs typeface="Tahoma" panose="020B0604030504040204" pitchFamily="34" charset="0"/>
            </a:rPr>
            <a:t>Building Energy Sources  (Electricity, Propane, Heating Oil, Diesel Oil, Natural Gas, or Any Other Energy or Fuel Used)</a:t>
          </a:r>
        </a:p>
        <a:p>
          <a:endParaRPr lang="en-US" sz="1200" b="1">
            <a:latin typeface="Tahoma" panose="020B0604030504040204" pitchFamily="34" charset="0"/>
            <a:ea typeface="Tahoma" panose="020B0604030504040204" pitchFamily="34" charset="0"/>
            <a:cs typeface="Tahoma" panose="020B0604030504040204" pitchFamily="34" charset="0"/>
          </a:endParaRPr>
        </a:p>
        <a:p>
          <a:r>
            <a:rPr lang="en-US" sz="1200" b="1">
              <a:latin typeface="Tahoma" panose="020B0604030504040204" pitchFamily="34" charset="0"/>
              <a:ea typeface="Tahoma" panose="020B0604030504040204" pitchFamily="34" charset="0"/>
              <a:cs typeface="Tahoma" panose="020B0604030504040204" pitchFamily="34" charset="0"/>
            </a:rPr>
            <a:t>Step a</a:t>
          </a:r>
          <a:r>
            <a:rPr lang="en-US" sz="1200">
              <a:latin typeface="Tahoma" panose="020B0604030504040204" pitchFamily="34" charset="0"/>
              <a:ea typeface="Tahoma" panose="020B0604030504040204" pitchFamily="34" charset="0"/>
              <a:cs typeface="Tahoma" panose="020B0604030504040204" pitchFamily="34" charset="0"/>
            </a:rPr>
            <a:t>: For each reference building (Note that the drop-down box</a:t>
          </a:r>
          <a:r>
            <a:rPr lang="en-US" sz="1200" baseline="0">
              <a:latin typeface="Tahoma" panose="020B0604030504040204" pitchFamily="34" charset="0"/>
              <a:ea typeface="Tahoma" panose="020B0604030504040204" pitchFamily="34" charset="0"/>
              <a:cs typeface="Tahoma" panose="020B0604030504040204" pitchFamily="34" charset="0"/>
            </a:rPr>
            <a:t> i</a:t>
          </a:r>
          <a:r>
            <a:rPr lang="en-US" sz="1200">
              <a:latin typeface="Tahoma" panose="020B0604030504040204" pitchFamily="34" charset="0"/>
              <a:ea typeface="Tahoma" panose="020B0604030504040204" pitchFamily="34" charset="0"/>
              <a:cs typeface="Tahoma" panose="020B0604030504040204" pitchFamily="34" charset="0"/>
            </a:rPr>
            <a:t>s populated from data you entered in Step 2 above), select the type of energy or fuel used (e.g., electricity, propane, heating oil, diesel oil, natural gas, or any other energy or fuel used) from the drop-down box.</a:t>
          </a:r>
        </a:p>
        <a:p>
          <a:endParaRPr lang="en-US" sz="1200">
            <a:latin typeface="Tahoma" panose="020B0604030504040204" pitchFamily="34" charset="0"/>
            <a:ea typeface="Tahoma" panose="020B0604030504040204" pitchFamily="34" charset="0"/>
            <a:cs typeface="Tahoma" panose="020B0604030504040204" pitchFamily="34" charset="0"/>
          </a:endParaRPr>
        </a:p>
        <a:p>
          <a:r>
            <a:rPr lang="en-US" sz="1200" b="1">
              <a:latin typeface="Tahoma" panose="020B0604030504040204" pitchFamily="34" charset="0"/>
              <a:ea typeface="Tahoma" panose="020B0604030504040204" pitchFamily="34" charset="0"/>
              <a:cs typeface="Tahoma" panose="020B0604030504040204" pitchFamily="34" charset="0"/>
            </a:rPr>
            <a:t>Note:</a:t>
          </a:r>
          <a:r>
            <a:rPr lang="en-US" sz="1200">
              <a:latin typeface="Tahoma" panose="020B0604030504040204" pitchFamily="34" charset="0"/>
              <a:ea typeface="Tahoma" panose="020B0604030504040204" pitchFamily="34" charset="0"/>
              <a:cs typeface="Tahoma" panose="020B0604030504040204" pitchFamily="34" charset="0"/>
            </a:rPr>
            <a:t> The "Total" amount of energy or fuel used annually (12 consecutive months) will be calculated from</a:t>
          </a:r>
          <a:r>
            <a:rPr lang="en-US" sz="1200" baseline="0">
              <a:latin typeface="Tahoma" panose="020B0604030504040204" pitchFamily="34" charset="0"/>
              <a:ea typeface="Tahoma" panose="020B0604030504040204" pitchFamily="34" charset="0"/>
              <a:cs typeface="Tahoma" panose="020B0604030504040204" pitchFamily="34" charset="0"/>
            </a:rPr>
            <a:t> the monthly energy or fuel usage entered in Step 4 below and </a:t>
          </a:r>
          <a:r>
            <a:rPr lang="en-US" sz="1200">
              <a:latin typeface="Tahoma" panose="020B0604030504040204" pitchFamily="34" charset="0"/>
              <a:ea typeface="Tahoma" panose="020B0604030504040204" pitchFamily="34" charset="0"/>
              <a:cs typeface="Tahoma" panose="020B0604030504040204" pitchFamily="34" charset="0"/>
            </a:rPr>
            <a:t>the "Units" derived from the selected energy or fuel source.</a:t>
          </a:r>
        </a:p>
        <a:p>
          <a:endParaRPr lang="en-US" sz="1200">
            <a:latin typeface="Tahoma" panose="020B0604030504040204" pitchFamily="34" charset="0"/>
            <a:ea typeface="Tahoma" panose="020B0604030504040204" pitchFamily="34" charset="0"/>
            <a:cs typeface="Tahoma" panose="020B0604030504040204" pitchFamily="34" charset="0"/>
          </a:endParaRPr>
        </a:p>
        <a:p>
          <a:r>
            <a:rPr lang="en-US" sz="1200" b="1">
              <a:latin typeface="Tahoma" panose="020B0604030504040204" pitchFamily="34" charset="0"/>
              <a:ea typeface="Tahoma" panose="020B0604030504040204" pitchFamily="34" charset="0"/>
              <a:cs typeface="Tahoma" panose="020B0604030504040204" pitchFamily="34" charset="0"/>
            </a:rPr>
            <a:t>Step b</a:t>
          </a:r>
          <a:r>
            <a:rPr lang="en-US" sz="1200">
              <a:latin typeface="Tahoma" panose="020B0604030504040204" pitchFamily="34" charset="0"/>
              <a:ea typeface="Tahoma" panose="020B0604030504040204" pitchFamily="34" charset="0"/>
              <a:cs typeface="Tahoma" panose="020B0604030504040204" pitchFamily="34" charset="0"/>
            </a:rPr>
            <a:t>: Select "Yes" or "No" from the drop-box to indicate whether utility</a:t>
          </a:r>
          <a:r>
            <a:rPr lang="en-US" sz="1200" baseline="0">
              <a:latin typeface="Tahoma" panose="020B0604030504040204" pitchFamily="34" charset="0"/>
              <a:ea typeface="Tahoma" panose="020B0604030504040204" pitchFamily="34" charset="0"/>
              <a:cs typeface="Tahoma" panose="020B0604030504040204" pitchFamily="34" charset="0"/>
            </a:rPr>
            <a:t> bills, fuel invoices, or other documentation </a:t>
          </a:r>
          <a:r>
            <a:rPr lang="en-US" sz="1200">
              <a:latin typeface="Tahoma" panose="020B0604030504040204" pitchFamily="34" charset="0"/>
              <a:ea typeface="Tahoma" panose="020B0604030504040204" pitchFamily="34" charset="0"/>
              <a:cs typeface="Tahoma" panose="020B0604030504040204" pitchFamily="34" charset="0"/>
            </a:rPr>
            <a:t>for 12 consecutive months has been provided</a:t>
          </a:r>
          <a:r>
            <a:rPr lang="en-US" sz="1200" baseline="0">
              <a:latin typeface="Tahoma" panose="020B0604030504040204" pitchFamily="34" charset="0"/>
              <a:ea typeface="Tahoma" panose="020B0604030504040204" pitchFamily="34" charset="0"/>
              <a:cs typeface="Tahoma" panose="020B0604030504040204" pitchFamily="34" charset="0"/>
            </a:rPr>
            <a:t> as part of your application. These utility bills, fuel invoices, or other documentation will be needed to complete the monthly energy or fuel usage for each building affected in Step 4 below. </a:t>
          </a:r>
        </a:p>
        <a:p>
          <a:endParaRPr lang="en-US" sz="1200" baseline="0">
            <a:latin typeface="Tahoma" panose="020B0604030504040204" pitchFamily="34" charset="0"/>
            <a:ea typeface="Tahoma" panose="020B0604030504040204" pitchFamily="34" charset="0"/>
            <a:cs typeface="Tahoma" panose="020B0604030504040204" pitchFamily="34" charset="0"/>
          </a:endParaRPr>
        </a:p>
        <a:p>
          <a:r>
            <a:rPr lang="en-US" sz="1200" b="1" baseline="0">
              <a:latin typeface="Tahoma" panose="020B0604030504040204" pitchFamily="34" charset="0"/>
              <a:ea typeface="Tahoma" panose="020B0604030504040204" pitchFamily="34" charset="0"/>
              <a:cs typeface="Tahoma" panose="020B0604030504040204" pitchFamily="34" charset="0"/>
            </a:rPr>
            <a:t>Note:</a:t>
          </a:r>
          <a:r>
            <a:rPr lang="en-US" sz="1200" baseline="0">
              <a:latin typeface="Tahoma" panose="020B0604030504040204" pitchFamily="34" charset="0"/>
              <a:ea typeface="Tahoma" panose="020B0604030504040204" pitchFamily="34" charset="0"/>
              <a:cs typeface="Tahoma" panose="020B0604030504040204" pitchFamily="34" charset="0"/>
            </a:rPr>
            <a:t> A single line is needed for each energy or fuel source used in each building (e.g., </a:t>
          </a:r>
          <a:r>
            <a:rPr lang="en-US" sz="1200">
              <a:latin typeface="Tahoma" panose="020B0604030504040204" pitchFamily="34" charset="0"/>
              <a:ea typeface="Tahoma" panose="020B0604030504040204" pitchFamily="34" charset="0"/>
              <a:cs typeface="Tahoma" panose="020B0604030504040204" pitchFamily="34" charset="0"/>
            </a:rPr>
            <a:t>Building 1 - Electricity (kWh), Building 1 - Fuel Oil (No. 5 &amp; 6) (Gal), Building 2 - Electricity (kWh)).</a:t>
          </a:r>
        </a:p>
      </xdr:txBody>
    </xdr:sp>
    <xdr:clientData/>
  </xdr:twoCellAnchor>
  <xdr:twoCellAnchor>
    <xdr:from>
      <xdr:col>1</xdr:col>
      <xdr:colOff>572618</xdr:colOff>
      <xdr:row>165</xdr:row>
      <xdr:rowOff>84845</xdr:rowOff>
    </xdr:from>
    <xdr:to>
      <xdr:col>11</xdr:col>
      <xdr:colOff>476250</xdr:colOff>
      <xdr:row>179</xdr:row>
      <xdr:rowOff>114300</xdr:rowOff>
    </xdr:to>
    <xdr:sp macro="" textlink="">
      <xdr:nvSpPr>
        <xdr:cNvPr id="9" name="TextBox 8"/>
        <xdr:cNvSpPr txBox="1"/>
      </xdr:nvSpPr>
      <xdr:spPr>
        <a:xfrm>
          <a:off x="1182218" y="34870145"/>
          <a:ext cx="18086857" cy="2696455"/>
        </a:xfrm>
        <a:prstGeom prst="rect">
          <a:avLst/>
        </a:prstGeom>
        <a:solidFill>
          <a:srgbClr val="FFFFCC"/>
        </a:solidFill>
        <a:ln w="1587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ahoma" panose="020B0604030504040204" pitchFamily="34" charset="0"/>
              <a:ea typeface="Tahoma" panose="020B0604030504040204" pitchFamily="34" charset="0"/>
              <a:cs typeface="Tahoma" panose="020B0604030504040204" pitchFamily="34" charset="0"/>
            </a:rPr>
            <a:t>Details about the proposed technology and energy savings </a:t>
          </a:r>
        </a:p>
        <a:p>
          <a:endParaRPr lang="en-US" sz="1200" b="1" baseline="0">
            <a:latin typeface="Tahoma" panose="020B0604030504040204" pitchFamily="34" charset="0"/>
            <a:ea typeface="Tahoma" panose="020B0604030504040204" pitchFamily="34" charset="0"/>
            <a:cs typeface="Tahoma" panose="020B0604030504040204" pitchFamily="34" charset="0"/>
          </a:endParaRPr>
        </a:p>
        <a:p>
          <a:r>
            <a:rPr lang="en-US" sz="1200" b="1">
              <a:latin typeface="Tahoma" panose="020B0604030504040204" pitchFamily="34" charset="0"/>
              <a:ea typeface="Tahoma" panose="020B0604030504040204" pitchFamily="34" charset="0"/>
              <a:cs typeface="Tahoma" panose="020B0604030504040204" pitchFamily="34" charset="0"/>
            </a:rPr>
            <a:t>Step a: </a:t>
          </a:r>
          <a:r>
            <a:rPr lang="en-US" sz="1200">
              <a:latin typeface="Tahoma" panose="020B0604030504040204" pitchFamily="34" charset="0"/>
              <a:ea typeface="Tahoma" panose="020B0604030504040204" pitchFamily="34" charset="0"/>
              <a:cs typeface="Tahoma" panose="020B0604030504040204" pitchFamily="34" charset="0"/>
            </a:rPr>
            <a:t>Identify the type of technology being proposed (e.g., LED lighting, biomass boiler, solar electric (photovoltaic)</a:t>
          </a:r>
          <a:r>
            <a:rPr lang="en-US" sz="1200" baseline="0">
              <a:latin typeface="Tahoma" panose="020B0604030504040204" pitchFamily="34" charset="0"/>
              <a:ea typeface="Tahoma" panose="020B0604030504040204" pitchFamily="34" charset="0"/>
              <a:cs typeface="Tahoma" panose="020B0604030504040204" pitchFamily="34" charset="0"/>
            </a:rPr>
            <a:t> system).</a:t>
          </a:r>
        </a:p>
        <a:p>
          <a:endParaRPr lang="en-US" sz="1200" baseline="0">
            <a:latin typeface="Tahoma" panose="020B0604030504040204" pitchFamily="34" charset="0"/>
            <a:ea typeface="Tahoma" panose="020B0604030504040204" pitchFamily="34" charset="0"/>
            <a:cs typeface="Tahoma" panose="020B0604030504040204" pitchFamily="34" charset="0"/>
          </a:endParaRPr>
        </a:p>
        <a:p>
          <a:r>
            <a:rPr lang="en-US" sz="1200" b="1">
              <a:latin typeface="Tahoma" panose="020B0604030504040204" pitchFamily="34" charset="0"/>
              <a:ea typeface="Tahoma" panose="020B0604030504040204" pitchFamily="34" charset="0"/>
              <a:cs typeface="Tahoma" panose="020B0604030504040204" pitchFamily="34" charset="0"/>
            </a:rPr>
            <a:t>Step b: </a:t>
          </a:r>
          <a:r>
            <a:rPr lang="en-US" sz="1200">
              <a:latin typeface="Tahoma" panose="020B0604030504040204" pitchFamily="34" charset="0"/>
              <a:ea typeface="Tahoma" panose="020B0604030504040204" pitchFamily="34" charset="0"/>
              <a:cs typeface="Tahoma" panose="020B0604030504040204" pitchFamily="34" charset="0"/>
            </a:rPr>
            <a:t>If</a:t>
          </a:r>
          <a:r>
            <a:rPr lang="en-US" sz="1200" baseline="0">
              <a:latin typeface="Tahoma" panose="020B0604030504040204" pitchFamily="34" charset="0"/>
              <a:ea typeface="Tahoma" panose="020B0604030504040204" pitchFamily="34" charset="0"/>
              <a:cs typeface="Tahoma" panose="020B0604030504040204" pitchFamily="34" charset="0"/>
            </a:rPr>
            <a:t> an energy efficiency measure is being proposed that displaces electricity, quantify the kWh of electricity displaced.</a:t>
          </a:r>
        </a:p>
        <a:p>
          <a:endParaRPr lang="en-US" sz="1200" baseline="0">
            <a:latin typeface="Tahoma" panose="020B0604030504040204" pitchFamily="34" charset="0"/>
            <a:ea typeface="Tahoma" panose="020B0604030504040204" pitchFamily="34" charset="0"/>
            <a:cs typeface="Tahoma" panose="020B0604030504040204" pitchFamily="34" charset="0"/>
          </a:endParaRPr>
        </a:p>
        <a:p>
          <a:r>
            <a:rPr lang="en-US" sz="1200" b="1" baseline="0">
              <a:latin typeface="Tahoma" panose="020B0604030504040204" pitchFamily="34" charset="0"/>
              <a:ea typeface="Tahoma" panose="020B0604030504040204" pitchFamily="34" charset="0"/>
              <a:cs typeface="Tahoma" panose="020B0604030504040204" pitchFamily="34" charset="0"/>
            </a:rPr>
            <a:t>Step c: </a:t>
          </a:r>
          <a:r>
            <a:rPr lang="en-US" sz="1200" baseline="0">
              <a:latin typeface="Tahoma" panose="020B0604030504040204" pitchFamily="34" charset="0"/>
              <a:ea typeface="Tahoma" panose="020B0604030504040204" pitchFamily="34" charset="0"/>
              <a:cs typeface="Tahoma" panose="020B0604030504040204" pitchFamily="34" charset="0"/>
            </a:rPr>
            <a:t>If an energy efficiency measure is being proposed that displaces thermal fuel (heating or cooling), quantify and select the type of thermal fuel being displaced (e.g., Natural Gas (Therms), Natural Gas (CCF), Diesel (Gal), Fuel Oil (5 &amp; 6) (Gal)).</a:t>
          </a:r>
        </a:p>
        <a:p>
          <a:endParaRPr lang="en-US" sz="1200" baseline="0">
            <a:latin typeface="Tahoma" panose="020B0604030504040204" pitchFamily="34" charset="0"/>
            <a:ea typeface="Tahoma" panose="020B0604030504040204" pitchFamily="34" charset="0"/>
            <a:cs typeface="Tahoma" panose="020B0604030504040204" pitchFamily="34" charset="0"/>
          </a:endParaRPr>
        </a:p>
        <a:p>
          <a:r>
            <a:rPr lang="en-US" sz="1200" b="1" baseline="0">
              <a:latin typeface="Tahoma" panose="020B0604030504040204" pitchFamily="34" charset="0"/>
              <a:ea typeface="Tahoma" panose="020B0604030504040204" pitchFamily="34" charset="0"/>
              <a:cs typeface="Tahoma" panose="020B0604030504040204" pitchFamily="34" charset="0"/>
            </a:rPr>
            <a:t>Step d: </a:t>
          </a:r>
          <a:r>
            <a:rPr lang="en-US" sz="1200" baseline="0">
              <a:latin typeface="Tahoma" panose="020B0604030504040204" pitchFamily="34" charset="0"/>
              <a:ea typeface="Tahoma" panose="020B0604030504040204" pitchFamily="34" charset="0"/>
              <a:cs typeface="Tahoma" panose="020B0604030504040204" pitchFamily="34" charset="0"/>
            </a:rPr>
            <a:t>If a clean energy system (renewable energy and/or renewable energy fueled combined heat and power system) is being proposed, identify the system generating capacity (kW or Btu/hr) and (if applicable) quantify the amount of thermal fuel being displaced  (e.g., Natural Gas (Therms), Natural Gas (CCF), Diesel (Gal), Fuel Oil (5 &amp; 6) (Gal)).</a:t>
          </a:r>
        </a:p>
        <a:p>
          <a:endParaRPr lang="en-US" sz="1200" baseline="0">
            <a:latin typeface="Tahoma" panose="020B0604030504040204" pitchFamily="34" charset="0"/>
            <a:ea typeface="Tahoma" panose="020B0604030504040204" pitchFamily="34" charset="0"/>
            <a:cs typeface="Tahoma" panose="020B0604030504040204" pitchFamily="34" charset="0"/>
          </a:endParaRPr>
        </a:p>
        <a:p>
          <a:r>
            <a:rPr lang="en-US" sz="1200" b="1" baseline="0">
              <a:latin typeface="Tahoma" panose="020B0604030504040204" pitchFamily="34" charset="0"/>
              <a:ea typeface="Tahoma" panose="020B0604030504040204" pitchFamily="34" charset="0"/>
              <a:cs typeface="Tahoma" panose="020B0604030504040204" pitchFamily="34" charset="0"/>
            </a:rPr>
            <a:t>Step e: </a:t>
          </a:r>
          <a:r>
            <a:rPr lang="en-US" sz="1200" baseline="0">
              <a:latin typeface="Tahoma" panose="020B0604030504040204" pitchFamily="34" charset="0"/>
              <a:ea typeface="Tahoma" panose="020B0604030504040204" pitchFamily="34" charset="0"/>
              <a:cs typeface="Tahoma" panose="020B0604030504040204" pitchFamily="34" charset="0"/>
            </a:rPr>
            <a:t>If a natural gas fueled combined heat and power system is being proposed (see below), quantify the amount of natural gas being used and enter below and specify the units (Natural Gas (Therm) or Natural Gas (CCF)).</a:t>
          </a:r>
        </a:p>
        <a:p>
          <a:endParaRPr lang="en-US" sz="1200">
            <a:latin typeface="Tahoma" panose="020B0604030504040204" pitchFamily="34" charset="0"/>
            <a:ea typeface="Tahoma" panose="020B0604030504040204" pitchFamily="34" charset="0"/>
            <a:cs typeface="Tahoma" panose="020B0604030504040204" pitchFamily="34" charset="0"/>
          </a:endParaRPr>
        </a:p>
        <a:p>
          <a:r>
            <a:rPr lang="en-US" sz="1200" b="1">
              <a:latin typeface="Tahoma" panose="020B0604030504040204" pitchFamily="34" charset="0"/>
              <a:ea typeface="Tahoma" panose="020B0604030504040204" pitchFamily="34" charset="0"/>
              <a:cs typeface="Tahoma" panose="020B0604030504040204" pitchFamily="34" charset="0"/>
            </a:rPr>
            <a:t>Note: </a:t>
          </a:r>
          <a:r>
            <a:rPr lang="en-US" sz="1200">
              <a:latin typeface="Tahoma" panose="020B0604030504040204" pitchFamily="34" charset="0"/>
              <a:ea typeface="Tahoma" panose="020B0604030504040204" pitchFamily="34" charset="0"/>
              <a:cs typeface="Tahoma" panose="020B0604030504040204" pitchFamily="34" charset="0"/>
            </a:rPr>
            <a:t>The "Site" and "Source"</a:t>
          </a:r>
          <a:r>
            <a:rPr lang="en-US" sz="1200" baseline="0">
              <a:latin typeface="Tahoma" panose="020B0604030504040204" pitchFamily="34" charset="0"/>
              <a:ea typeface="Tahoma" panose="020B0604030504040204" pitchFamily="34" charset="0"/>
              <a:cs typeface="Tahoma" panose="020B0604030504040204" pitchFamily="34" charset="0"/>
            </a:rPr>
            <a:t> Energy in kBtu will be calculated for you and the Energy Savings (Energy Usage Projected After Project).</a:t>
          </a:r>
          <a:endParaRPr lang="en-US" sz="120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2</xdr:col>
      <xdr:colOff>751152</xdr:colOff>
      <xdr:row>160</xdr:row>
      <xdr:rowOff>530039</xdr:rowOff>
    </xdr:from>
    <xdr:to>
      <xdr:col>4</xdr:col>
      <xdr:colOff>723137</xdr:colOff>
      <xdr:row>160</xdr:row>
      <xdr:rowOff>1188742</xdr:rowOff>
    </xdr:to>
    <xdr:sp macro="" textlink="">
      <xdr:nvSpPr>
        <xdr:cNvPr id="11" name="TextBox 10"/>
        <xdr:cNvSpPr txBox="1"/>
      </xdr:nvSpPr>
      <xdr:spPr>
        <a:xfrm>
          <a:off x="3846777" y="32715014"/>
          <a:ext cx="3734360" cy="658703"/>
        </a:xfrm>
        <a:prstGeom prst="rect">
          <a:avLst/>
        </a:prstGeom>
        <a:solidFill>
          <a:srgbClr val="FFFFCC"/>
        </a:solidFill>
        <a:ln w="1587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Text" lastClr="000000"/>
              </a:solidFill>
              <a:effectLst/>
              <a:uLnTx/>
              <a:uFillTx/>
              <a:latin typeface="Tahoma" panose="020B0604030504040204" pitchFamily="34" charset="0"/>
              <a:ea typeface="Tahoma" panose="020B0604030504040204" pitchFamily="34" charset="0"/>
              <a:cs typeface="Tahoma" panose="020B0604030504040204" pitchFamily="34" charset="0"/>
            </a:rPr>
            <a:t>Project Description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1" i="0" u="none" strike="noStrike" kern="0" cap="none" spc="0" normalizeH="0" baseline="0" noProof="0">
            <a:ln>
              <a:noFill/>
            </a:ln>
            <a:solidFill>
              <a:sysClr val="windowText" lastClr="000000"/>
            </a:solidFill>
            <a:effectLst/>
            <a:uLnTx/>
            <a:uFillTx/>
            <a:latin typeface="Tahoma" panose="020B0604030504040204" pitchFamily="34" charset="0"/>
            <a:ea typeface="Tahoma" panose="020B0604030504040204" pitchFamily="34" charset="0"/>
            <a:cs typeface="Tahoma" panose="020B060403050404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Tahoma" panose="020B0604030504040204" pitchFamily="34" charset="0"/>
              <a:ea typeface="Tahoma" panose="020B0604030504040204" pitchFamily="34" charset="0"/>
              <a:cs typeface="Tahoma" panose="020B0604030504040204" pitchFamily="34" charset="0"/>
            </a:rPr>
            <a:t>In a few sentences, describe the proposed project.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180975</xdr:colOff>
      <xdr:row>30</xdr:row>
      <xdr:rowOff>76200</xdr:rowOff>
    </xdr:from>
    <xdr:to>
      <xdr:col>18</xdr:col>
      <xdr:colOff>523875</xdr:colOff>
      <xdr:row>45</xdr:row>
      <xdr:rowOff>0</xdr:rowOff>
    </xdr:to>
    <xdr:sp macro="" textlink="">
      <xdr:nvSpPr>
        <xdr:cNvPr id="3" name="TextBox 2"/>
        <xdr:cNvSpPr txBox="1"/>
      </xdr:nvSpPr>
      <xdr:spPr>
        <a:xfrm>
          <a:off x="16459200" y="6067425"/>
          <a:ext cx="2171700" cy="1714500"/>
        </a:xfrm>
        <a:prstGeom prst="rect">
          <a:avLst/>
        </a:prstGeom>
        <a:solidFill>
          <a:srgbClr val="FFFFCC"/>
        </a:solidFill>
        <a:ln w="1587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Text" lastClr="000000"/>
              </a:solidFill>
              <a:effectLst/>
              <a:uLnTx/>
              <a:uFillTx/>
              <a:latin typeface="Tahoma" panose="020B0604030504040204" pitchFamily="34" charset="0"/>
              <a:ea typeface="Tahoma" panose="020B0604030504040204" pitchFamily="34" charset="0"/>
              <a:cs typeface="Tahoma" panose="020B0604030504040204" pitchFamily="34" charset="0"/>
            </a:rPr>
            <a:t>NOTE: System Generating Capacity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1" i="0" u="none" strike="noStrike" kern="0" cap="none" spc="0" normalizeH="0" baseline="0" noProof="0">
            <a:ln>
              <a:noFill/>
            </a:ln>
            <a:solidFill>
              <a:sysClr val="windowText" lastClr="000000"/>
            </a:solidFill>
            <a:effectLst/>
            <a:uLnTx/>
            <a:uFillTx/>
            <a:latin typeface="Tahoma" panose="020B0604030504040204" pitchFamily="34" charset="0"/>
            <a:ea typeface="Tahoma" panose="020B0604030504040204" pitchFamily="34" charset="0"/>
            <a:cs typeface="Tahoma" panose="020B060403050404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Tahoma" panose="020B0604030504040204" pitchFamily="34" charset="0"/>
              <a:ea typeface="Tahoma" panose="020B0604030504040204" pitchFamily="34" charset="0"/>
              <a:cs typeface="Tahoma" panose="020B0604030504040204" pitchFamily="34" charset="0"/>
            </a:rPr>
            <a:t>Under Topic Area 1.a., only energy efficiency measures are allowed, meaning the system generating capacity is not applicable (N/A).</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L41"/>
  <sheetViews>
    <sheetView zoomScale="70" zoomScaleNormal="70" workbookViewId="0">
      <selection activeCell="E55" sqref="E55"/>
    </sheetView>
  </sheetViews>
  <sheetFormatPr defaultRowHeight="15" x14ac:dyDescent="0.25"/>
  <cols>
    <col min="2" max="2" width="26.42578125" bestFit="1" customWidth="1"/>
    <col min="3" max="3" width="21.7109375" bestFit="1" customWidth="1"/>
    <col min="4" max="4" width="19" bestFit="1" customWidth="1"/>
    <col min="5" max="5" width="26.7109375" bestFit="1" customWidth="1"/>
    <col min="6" max="6" width="11.5703125" bestFit="1" customWidth="1"/>
  </cols>
  <sheetData>
    <row r="2" spans="2:12" x14ac:dyDescent="0.25">
      <c r="B2" s="1" t="s">
        <v>0</v>
      </c>
      <c r="C2" s="1" t="s">
        <v>1</v>
      </c>
      <c r="D2" s="1" t="s">
        <v>2</v>
      </c>
      <c r="E2" s="1" t="s">
        <v>3</v>
      </c>
      <c r="F2" s="1" t="s">
        <v>4</v>
      </c>
      <c r="H2" s="1" t="s">
        <v>42</v>
      </c>
      <c r="I2" s="1" t="s">
        <v>28</v>
      </c>
      <c r="J2" s="5" t="s">
        <v>28</v>
      </c>
      <c r="K2" s="5" t="s">
        <v>28</v>
      </c>
      <c r="L2" s="5" t="s">
        <v>99</v>
      </c>
    </row>
    <row r="3" spans="2:12" x14ac:dyDescent="0.25">
      <c r="B3" s="1" t="s">
        <v>28</v>
      </c>
      <c r="C3" s="1" t="s">
        <v>28</v>
      </c>
      <c r="D3" s="1" t="s">
        <v>28</v>
      </c>
      <c r="E3" s="1" t="s">
        <v>28</v>
      </c>
      <c r="F3" s="1" t="s">
        <v>28</v>
      </c>
      <c r="H3" s="1" t="s">
        <v>40</v>
      </c>
      <c r="I3" s="5" t="s">
        <v>40</v>
      </c>
      <c r="J3" s="5" t="s">
        <v>40</v>
      </c>
      <c r="K3" s="5" t="s">
        <v>52</v>
      </c>
      <c r="L3" s="5" t="s">
        <v>100</v>
      </c>
    </row>
    <row r="4" spans="2:12" x14ac:dyDescent="0.25">
      <c r="B4" s="1" t="s">
        <v>78</v>
      </c>
      <c r="C4" s="1" t="s">
        <v>6</v>
      </c>
      <c r="D4" s="1">
        <v>3.4119999999999999</v>
      </c>
      <c r="E4" s="4">
        <v>3.14</v>
      </c>
      <c r="F4" s="1">
        <v>10.7</v>
      </c>
      <c r="H4" s="1" t="s">
        <v>41</v>
      </c>
      <c r="I4" s="1" t="s">
        <v>41</v>
      </c>
      <c r="J4" s="1" t="s">
        <v>41</v>
      </c>
      <c r="K4" s="1" t="s">
        <v>56</v>
      </c>
    </row>
    <row r="5" spans="2:12" x14ac:dyDescent="0.25">
      <c r="B5" s="1" t="s">
        <v>24</v>
      </c>
      <c r="C5" s="1" t="s">
        <v>7</v>
      </c>
      <c r="D5" s="1">
        <v>100</v>
      </c>
      <c r="E5" s="4">
        <v>1.05</v>
      </c>
      <c r="F5" s="1">
        <v>105</v>
      </c>
    </row>
    <row r="6" spans="2:12" x14ac:dyDescent="0.25">
      <c r="B6" s="1" t="s">
        <v>25</v>
      </c>
      <c r="C6" s="1" t="s">
        <v>8</v>
      </c>
      <c r="D6" s="1">
        <v>102.8</v>
      </c>
      <c r="E6" s="4">
        <v>1.05</v>
      </c>
      <c r="F6" s="1">
        <v>107.1</v>
      </c>
      <c r="H6" s="1" t="s">
        <v>28</v>
      </c>
      <c r="I6" s="1">
        <v>0</v>
      </c>
    </row>
    <row r="7" spans="2:12" x14ac:dyDescent="0.25">
      <c r="B7" s="1" t="s">
        <v>49</v>
      </c>
      <c r="C7" s="1" t="s">
        <v>9</v>
      </c>
      <c r="D7" s="1">
        <v>91</v>
      </c>
      <c r="E7" s="4">
        <v>1.01</v>
      </c>
      <c r="F7" s="1">
        <v>91.9</v>
      </c>
      <c r="H7" s="1" t="s">
        <v>52</v>
      </c>
      <c r="I7" s="1">
        <v>10</v>
      </c>
    </row>
    <row r="8" spans="2:12" x14ac:dyDescent="0.25">
      <c r="B8" s="1" t="s">
        <v>50</v>
      </c>
      <c r="C8" s="1" t="s">
        <v>15</v>
      </c>
      <c r="D8" s="1">
        <v>0.68</v>
      </c>
      <c r="E8" s="4">
        <v>1.01</v>
      </c>
      <c r="F8" s="1">
        <v>0.69</v>
      </c>
      <c r="H8" s="1" t="s">
        <v>53</v>
      </c>
      <c r="I8" s="1">
        <v>34121</v>
      </c>
    </row>
    <row r="9" spans="2:12" x14ac:dyDescent="0.25">
      <c r="B9" s="1" t="s">
        <v>68</v>
      </c>
      <c r="C9" s="1" t="s">
        <v>9</v>
      </c>
      <c r="D9" s="1">
        <v>138</v>
      </c>
      <c r="E9" s="4">
        <v>1.01</v>
      </c>
      <c r="F9" s="1">
        <v>139.4</v>
      </c>
    </row>
    <row r="10" spans="2:12" x14ac:dyDescent="0.25">
      <c r="B10" s="1" t="s">
        <v>69</v>
      </c>
      <c r="C10" s="1" t="s">
        <v>9</v>
      </c>
      <c r="D10" s="1">
        <v>139</v>
      </c>
      <c r="E10" s="4">
        <v>1.01</v>
      </c>
      <c r="F10" s="1">
        <v>140.4</v>
      </c>
    </row>
    <row r="11" spans="2:12" x14ac:dyDescent="0.25">
      <c r="B11" s="1" t="s">
        <v>70</v>
      </c>
      <c r="C11" s="1" t="s">
        <v>9</v>
      </c>
      <c r="D11" s="1">
        <v>138</v>
      </c>
      <c r="E11" s="4">
        <v>1.01</v>
      </c>
      <c r="F11" s="1">
        <v>139.4</v>
      </c>
    </row>
    <row r="12" spans="2:12" x14ac:dyDescent="0.25">
      <c r="B12" s="1" t="s">
        <v>71</v>
      </c>
      <c r="C12" s="1" t="s">
        <v>9</v>
      </c>
      <c r="D12" s="1">
        <v>146</v>
      </c>
      <c r="E12" s="4">
        <v>1.01</v>
      </c>
      <c r="F12" s="1">
        <v>147.5</v>
      </c>
    </row>
    <row r="13" spans="2:12" x14ac:dyDescent="0.25">
      <c r="B13" s="1" t="s">
        <v>72</v>
      </c>
      <c r="C13" s="1" t="s">
        <v>9</v>
      </c>
      <c r="D13" s="1">
        <v>150</v>
      </c>
      <c r="E13" s="4">
        <v>1.01</v>
      </c>
      <c r="F13" s="1">
        <v>151.5</v>
      </c>
    </row>
    <row r="14" spans="2:12" x14ac:dyDescent="0.25">
      <c r="B14" s="1" t="s">
        <v>73</v>
      </c>
      <c r="C14" s="1" t="s">
        <v>9</v>
      </c>
      <c r="D14" s="1">
        <v>135</v>
      </c>
      <c r="E14" s="4">
        <v>1.01</v>
      </c>
      <c r="F14" s="1">
        <v>136.4</v>
      </c>
    </row>
    <row r="15" spans="2:12" x14ac:dyDescent="0.25">
      <c r="B15" s="1" t="s">
        <v>74</v>
      </c>
      <c r="C15" s="1" t="s">
        <v>18</v>
      </c>
      <c r="D15" s="1">
        <v>12.5</v>
      </c>
      <c r="E15" s="4">
        <v>1</v>
      </c>
      <c r="F15" s="1">
        <v>12.5</v>
      </c>
    </row>
    <row r="16" spans="2:12" x14ac:dyDescent="0.25">
      <c r="B16" s="1" t="s">
        <v>75</v>
      </c>
      <c r="C16" s="1" t="s">
        <v>17</v>
      </c>
      <c r="D16" s="2">
        <v>25000</v>
      </c>
      <c r="E16" s="4">
        <v>1</v>
      </c>
      <c r="F16" s="2">
        <v>25000</v>
      </c>
    </row>
    <row r="17" spans="2:6" x14ac:dyDescent="0.25">
      <c r="B17" s="1" t="s">
        <v>26</v>
      </c>
      <c r="C17" s="1" t="s">
        <v>18</v>
      </c>
      <c r="D17" s="1">
        <v>1.194</v>
      </c>
      <c r="E17" s="4">
        <v>1.2</v>
      </c>
      <c r="F17" s="1">
        <v>1.21</v>
      </c>
    </row>
    <row r="18" spans="2:6" x14ac:dyDescent="0.25">
      <c r="B18" s="1" t="s">
        <v>27</v>
      </c>
      <c r="C18" s="1" t="s">
        <v>19</v>
      </c>
      <c r="D18" s="2">
        <v>1194</v>
      </c>
      <c r="E18" s="4">
        <v>1.2</v>
      </c>
      <c r="F18" s="3">
        <v>1432.8</v>
      </c>
    </row>
    <row r="19" spans="2:6" x14ac:dyDescent="0.25">
      <c r="B19" s="1" t="s">
        <v>76</v>
      </c>
      <c r="C19" s="1" t="s">
        <v>21</v>
      </c>
      <c r="D19" s="1">
        <v>12</v>
      </c>
      <c r="E19" s="4">
        <v>1</v>
      </c>
      <c r="F19" s="1">
        <v>12</v>
      </c>
    </row>
    <row r="20" spans="2:6" x14ac:dyDescent="0.25">
      <c r="B20" s="1" t="s">
        <v>77</v>
      </c>
      <c r="C20" s="1" t="s">
        <v>51</v>
      </c>
      <c r="D20" s="1">
        <v>1E-3</v>
      </c>
      <c r="E20" s="1">
        <v>1</v>
      </c>
      <c r="F20" s="1">
        <v>1</v>
      </c>
    </row>
    <row r="24" spans="2:6" x14ac:dyDescent="0.25">
      <c r="B24" t="s">
        <v>28</v>
      </c>
    </row>
    <row r="25" spans="2:6" x14ac:dyDescent="0.25">
      <c r="B25" s="1" t="s">
        <v>24</v>
      </c>
      <c r="D25" s="1" t="s">
        <v>28</v>
      </c>
    </row>
    <row r="26" spans="2:6" x14ac:dyDescent="0.25">
      <c r="B26" s="1" t="s">
        <v>25</v>
      </c>
      <c r="D26" s="1" t="s">
        <v>24</v>
      </c>
    </row>
    <row r="27" spans="2:6" x14ac:dyDescent="0.25">
      <c r="D27" s="1" t="s">
        <v>25</v>
      </c>
    </row>
    <row r="28" spans="2:6" x14ac:dyDescent="0.25">
      <c r="D28" s="1" t="s">
        <v>49</v>
      </c>
    </row>
    <row r="29" spans="2:6" x14ac:dyDescent="0.25">
      <c r="D29" s="1" t="s">
        <v>50</v>
      </c>
    </row>
    <row r="30" spans="2:6" x14ac:dyDescent="0.25">
      <c r="D30" s="1" t="s">
        <v>68</v>
      </c>
    </row>
    <row r="31" spans="2:6" x14ac:dyDescent="0.25">
      <c r="D31" s="1" t="s">
        <v>69</v>
      </c>
    </row>
    <row r="32" spans="2:6" x14ac:dyDescent="0.25">
      <c r="D32" s="1" t="s">
        <v>70</v>
      </c>
    </row>
    <row r="33" spans="4:4" x14ac:dyDescent="0.25">
      <c r="D33" s="1" t="s">
        <v>71</v>
      </c>
    </row>
    <row r="34" spans="4:4" x14ac:dyDescent="0.25">
      <c r="D34" s="1" t="s">
        <v>72</v>
      </c>
    </row>
    <row r="35" spans="4:4" x14ac:dyDescent="0.25">
      <c r="D35" s="1" t="s">
        <v>73</v>
      </c>
    </row>
    <row r="36" spans="4:4" x14ac:dyDescent="0.25">
      <c r="D36" s="1" t="s">
        <v>74</v>
      </c>
    </row>
    <row r="37" spans="4:4" x14ac:dyDescent="0.25">
      <c r="D37" s="1" t="s">
        <v>75</v>
      </c>
    </row>
    <row r="38" spans="4:4" x14ac:dyDescent="0.25">
      <c r="D38" s="1" t="s">
        <v>26</v>
      </c>
    </row>
    <row r="39" spans="4:4" x14ac:dyDescent="0.25">
      <c r="D39" s="1" t="s">
        <v>27</v>
      </c>
    </row>
    <row r="40" spans="4:4" x14ac:dyDescent="0.25">
      <c r="D40" s="1" t="s">
        <v>76</v>
      </c>
    </row>
    <row r="41" spans="4:4" x14ac:dyDescent="0.25">
      <c r="D41" s="1" t="s">
        <v>77</v>
      </c>
    </row>
  </sheetData>
  <sheetProtection selectLockedCells="1" selectUnlockedCells="1"/>
  <customSheetViews>
    <customSheetView guid="{83AF1ACC-8BDF-4300-BB27-27DAE0EBE9E8}" scale="70" state="hidden">
      <selection activeCell="E55" sqref="E55"/>
      <pageMargins left="0.7" right="0.7" top="0.75" bottom="0.75" header="0.3" footer="0.3"/>
      <pageSetup orientation="portrait" r:id="rId1"/>
    </customSheetView>
  </customSheetView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AJ114"/>
  <sheetViews>
    <sheetView tabSelected="1" zoomScaleNormal="100" workbookViewId="0">
      <selection activeCell="D69" sqref="C69:P74"/>
    </sheetView>
  </sheetViews>
  <sheetFormatPr defaultRowHeight="15" x14ac:dyDescent="0.25"/>
  <cols>
    <col min="2" max="2" width="7.85546875" customWidth="1"/>
    <col min="3" max="3" width="5.7109375" customWidth="1"/>
    <col min="4" max="5" width="9.28515625" bestFit="1" customWidth="1"/>
    <col min="6" max="6" width="11.28515625" bestFit="1" customWidth="1"/>
  </cols>
  <sheetData>
    <row r="1" spans="1:28" x14ac:dyDescent="0.25">
      <c r="A1" s="67"/>
      <c r="B1" s="67"/>
      <c r="C1" s="67"/>
      <c r="D1" s="67"/>
      <c r="E1" s="67"/>
      <c r="F1" s="67"/>
      <c r="G1" s="67"/>
      <c r="H1" s="67"/>
      <c r="I1" s="67"/>
      <c r="J1" s="67"/>
      <c r="K1" s="67"/>
      <c r="L1" s="67"/>
      <c r="M1" s="67"/>
      <c r="N1" s="67"/>
      <c r="O1" s="67"/>
      <c r="P1" s="67"/>
      <c r="Q1" s="67"/>
      <c r="R1" s="67"/>
      <c r="S1" s="67"/>
      <c r="T1" s="67"/>
      <c r="U1" s="67"/>
      <c r="V1" s="67"/>
      <c r="W1" s="67"/>
      <c r="X1" s="67"/>
      <c r="Y1" s="67"/>
      <c r="Z1" s="67"/>
      <c r="AA1" s="67"/>
      <c r="AB1" s="67"/>
    </row>
    <row r="2" spans="1:28" ht="26.25" x14ac:dyDescent="0.25">
      <c r="A2" s="67"/>
      <c r="B2" s="100" t="s">
        <v>67</v>
      </c>
      <c r="C2" s="67"/>
      <c r="D2" s="67"/>
      <c r="E2" s="67"/>
      <c r="F2" s="67"/>
      <c r="G2" s="67"/>
      <c r="H2" s="67"/>
      <c r="I2" s="67"/>
      <c r="J2" s="67"/>
      <c r="K2" s="67"/>
      <c r="L2" s="67"/>
      <c r="M2" s="67"/>
      <c r="N2" s="67"/>
      <c r="O2" s="67"/>
      <c r="P2" s="67"/>
      <c r="Q2" s="67"/>
      <c r="R2" s="67"/>
      <c r="S2" s="67"/>
      <c r="T2" s="67"/>
      <c r="U2" s="67"/>
      <c r="V2" s="67"/>
      <c r="W2" s="67"/>
      <c r="X2" s="67"/>
      <c r="Y2" s="67"/>
      <c r="Z2" s="67"/>
      <c r="AA2" s="67"/>
      <c r="AB2" s="67"/>
    </row>
    <row r="3" spans="1:28" ht="15" customHeight="1" thickBot="1" x14ac:dyDescent="0.3">
      <c r="A3" s="67"/>
      <c r="B3" s="100"/>
      <c r="C3" s="67"/>
      <c r="D3" s="67"/>
      <c r="E3" s="67"/>
      <c r="F3" s="67"/>
      <c r="G3" s="67"/>
      <c r="H3" s="67"/>
      <c r="I3" s="67"/>
      <c r="J3" s="67"/>
      <c r="K3" s="67"/>
      <c r="L3" s="67"/>
      <c r="M3" s="67"/>
      <c r="N3" s="67"/>
      <c r="O3" s="67"/>
      <c r="P3" s="67"/>
      <c r="Q3" s="67"/>
      <c r="R3" s="67"/>
      <c r="S3" s="67"/>
      <c r="T3" s="67"/>
      <c r="U3" s="67"/>
      <c r="V3" s="67"/>
      <c r="W3" s="67"/>
      <c r="X3" s="67"/>
      <c r="Y3" s="67"/>
      <c r="Z3" s="67"/>
      <c r="AA3" s="67"/>
      <c r="AB3" s="67"/>
    </row>
    <row r="4" spans="1:28" ht="24" thickBot="1" x14ac:dyDescent="0.3">
      <c r="A4" s="172"/>
      <c r="B4" s="248" t="s">
        <v>130</v>
      </c>
      <c r="C4" s="248"/>
      <c r="D4" s="248"/>
      <c r="E4" s="248"/>
      <c r="F4" s="248"/>
      <c r="G4" s="248"/>
      <c r="H4" s="248"/>
      <c r="I4" s="248"/>
      <c r="J4" s="249"/>
      <c r="K4" s="249"/>
      <c r="L4" s="249"/>
      <c r="M4" s="249"/>
      <c r="N4" s="249"/>
      <c r="O4" s="249"/>
      <c r="P4" s="249"/>
      <c r="Q4" s="249"/>
      <c r="R4" s="249"/>
      <c r="S4" s="249"/>
      <c r="T4" s="249"/>
      <c r="U4" s="249"/>
      <c r="V4" s="249"/>
      <c r="W4" s="249"/>
      <c r="X4" s="249"/>
      <c r="Y4" s="250"/>
      <c r="Z4" s="67"/>
      <c r="AA4" s="67"/>
      <c r="AB4" s="67"/>
    </row>
    <row r="5" spans="1:28" ht="21.75" thickBot="1" x14ac:dyDescent="0.3">
      <c r="A5" s="67"/>
      <c r="B5" s="101"/>
      <c r="C5" s="101"/>
      <c r="D5" s="101"/>
      <c r="E5" s="101"/>
      <c r="F5" s="101"/>
      <c r="G5" s="101"/>
      <c r="H5" s="101"/>
      <c r="I5" s="101"/>
      <c r="J5" s="67"/>
      <c r="K5" s="67"/>
      <c r="L5" s="67"/>
      <c r="M5" s="67"/>
      <c r="N5" s="67"/>
      <c r="O5" s="67"/>
      <c r="P5" s="67"/>
      <c r="Q5" s="67"/>
      <c r="R5" s="67"/>
      <c r="S5" s="67"/>
      <c r="T5" s="67"/>
      <c r="U5" s="67"/>
      <c r="V5" s="67"/>
      <c r="W5" s="67"/>
      <c r="X5" s="67"/>
      <c r="Y5" s="67"/>
      <c r="Z5" s="67"/>
      <c r="AA5" s="67"/>
      <c r="AB5" s="67"/>
    </row>
    <row r="6" spans="1:28" ht="20.100000000000001" customHeight="1" thickBot="1" x14ac:dyDescent="0.3">
      <c r="A6" s="67"/>
      <c r="B6" s="101">
        <v>1</v>
      </c>
      <c r="C6" s="257" t="s">
        <v>136</v>
      </c>
      <c r="D6" s="258"/>
      <c r="E6" s="258"/>
      <c r="F6" s="258"/>
      <c r="G6" s="258"/>
      <c r="H6" s="258"/>
      <c r="I6" s="258"/>
      <c r="J6" s="258"/>
      <c r="K6" s="258"/>
      <c r="L6" s="258"/>
      <c r="M6" s="259"/>
      <c r="N6" s="67"/>
      <c r="O6" s="67"/>
      <c r="P6" s="67"/>
      <c r="Q6" s="67"/>
      <c r="R6" s="67"/>
      <c r="S6" s="67"/>
      <c r="T6" s="67"/>
      <c r="U6" s="67"/>
      <c r="V6" s="67"/>
      <c r="W6" s="67"/>
      <c r="X6" s="67"/>
      <c r="Y6" s="67"/>
      <c r="Z6" s="67"/>
      <c r="AA6" s="67"/>
      <c r="AB6" s="67"/>
    </row>
    <row r="7" spans="1:28" ht="20.100000000000001" customHeight="1" thickBot="1" x14ac:dyDescent="0.3">
      <c r="A7" s="67"/>
      <c r="B7" s="101"/>
      <c r="C7" s="99"/>
      <c r="D7" s="99"/>
      <c r="E7" s="99"/>
      <c r="F7" s="99"/>
      <c r="G7" s="99"/>
      <c r="H7" s="99"/>
      <c r="I7" s="99"/>
      <c r="J7" s="99"/>
      <c r="K7" s="99"/>
      <c r="L7" s="99"/>
      <c r="M7" s="99"/>
      <c r="N7" s="67"/>
      <c r="O7" s="67"/>
      <c r="P7" s="67"/>
      <c r="Q7" s="67"/>
      <c r="R7" s="67"/>
      <c r="S7" s="67"/>
      <c r="T7" s="67"/>
      <c r="U7" s="67"/>
      <c r="V7" s="67"/>
      <c r="W7" s="67"/>
      <c r="X7" s="67"/>
      <c r="Y7" s="67"/>
      <c r="Z7" s="67"/>
      <c r="AA7" s="67"/>
      <c r="AB7" s="67"/>
    </row>
    <row r="8" spans="1:28" ht="20.100000000000001" customHeight="1" thickBot="1" x14ac:dyDescent="0.3">
      <c r="A8" s="67"/>
      <c r="B8" s="101">
        <v>2</v>
      </c>
      <c r="C8" s="263" t="s">
        <v>148</v>
      </c>
      <c r="D8" s="264"/>
      <c r="E8" s="264"/>
      <c r="F8" s="264"/>
      <c r="G8" s="264"/>
      <c r="H8" s="264"/>
      <c r="I8" s="264"/>
      <c r="J8" s="264"/>
      <c r="K8" s="264"/>
      <c r="L8" s="264"/>
      <c r="M8" s="265"/>
      <c r="N8" s="67"/>
      <c r="O8" s="67"/>
      <c r="P8" s="67"/>
      <c r="Q8" s="67"/>
      <c r="R8" s="67"/>
      <c r="S8" s="67"/>
      <c r="T8" s="67"/>
      <c r="U8" s="67"/>
      <c r="V8" s="67"/>
      <c r="W8" s="67"/>
      <c r="X8" s="67"/>
      <c r="Y8" s="67"/>
      <c r="Z8" s="67"/>
      <c r="AA8" s="67"/>
      <c r="AB8" s="67"/>
    </row>
    <row r="9" spans="1:28" ht="20.100000000000001" customHeight="1" thickBot="1" x14ac:dyDescent="0.3">
      <c r="A9" s="67"/>
      <c r="B9" s="101"/>
      <c r="C9" s="77"/>
      <c r="D9" s="77"/>
      <c r="E9" s="77"/>
      <c r="F9" s="77"/>
      <c r="G9" s="77"/>
      <c r="H9" s="77"/>
      <c r="I9" s="77"/>
      <c r="J9" s="77"/>
      <c r="K9" s="77"/>
      <c r="L9" s="77"/>
      <c r="M9" s="77"/>
      <c r="N9" s="67"/>
      <c r="O9" s="67"/>
      <c r="P9" s="67"/>
      <c r="Q9" s="67"/>
      <c r="R9" s="67"/>
      <c r="S9" s="67"/>
      <c r="T9" s="67"/>
      <c r="U9" s="67"/>
      <c r="V9" s="67"/>
      <c r="W9" s="67"/>
      <c r="X9" s="67"/>
      <c r="Y9" s="67"/>
      <c r="Z9" s="67"/>
      <c r="AA9" s="67"/>
      <c r="AB9" s="67"/>
    </row>
    <row r="10" spans="1:28" ht="20.100000000000001" customHeight="1" thickBot="1" x14ac:dyDescent="0.4">
      <c r="A10" s="67"/>
      <c r="B10" s="101">
        <v>3</v>
      </c>
      <c r="C10" s="260" t="s">
        <v>149</v>
      </c>
      <c r="D10" s="261"/>
      <c r="E10" s="261"/>
      <c r="F10" s="261"/>
      <c r="G10" s="261"/>
      <c r="H10" s="261"/>
      <c r="I10" s="261"/>
      <c r="J10" s="261"/>
      <c r="K10" s="261"/>
      <c r="L10" s="261"/>
      <c r="M10" s="262"/>
      <c r="N10" s="67"/>
      <c r="O10" s="67"/>
      <c r="P10" s="67"/>
      <c r="Q10" s="67"/>
      <c r="R10" s="67"/>
      <c r="S10" s="67"/>
      <c r="T10" s="67"/>
      <c r="U10" s="67"/>
      <c r="V10" s="67"/>
      <c r="W10" s="67"/>
      <c r="X10" s="67"/>
      <c r="Y10" s="67"/>
      <c r="Z10" s="67"/>
      <c r="AA10" s="67"/>
      <c r="AB10" s="67"/>
    </row>
    <row r="11" spans="1:28" ht="20.100000000000001" customHeight="1" thickBot="1" x14ac:dyDescent="0.4">
      <c r="A11" s="67"/>
      <c r="B11" s="103"/>
      <c r="C11" s="66"/>
      <c r="D11" s="66"/>
      <c r="E11" s="66"/>
      <c r="F11" s="66"/>
      <c r="G11" s="66"/>
      <c r="H11" s="66"/>
      <c r="I11" s="66"/>
      <c r="J11" s="67"/>
      <c r="K11" s="67"/>
      <c r="L11" s="67"/>
      <c r="M11" s="67"/>
      <c r="N11" s="67"/>
      <c r="O11" s="67"/>
      <c r="P11" s="67"/>
      <c r="Q11" s="67"/>
      <c r="R11" s="67"/>
      <c r="S11" s="67"/>
      <c r="T11" s="67"/>
      <c r="U11" s="67"/>
      <c r="V11" s="67"/>
      <c r="W11" s="67"/>
      <c r="X11" s="67"/>
      <c r="Y11" s="67"/>
      <c r="Z11" s="67"/>
      <c r="AA11" s="67"/>
      <c r="AB11" s="67"/>
    </row>
    <row r="12" spans="1:28" ht="20.100000000000001" customHeight="1" thickBot="1" x14ac:dyDescent="0.4">
      <c r="A12" s="67"/>
      <c r="B12" s="101">
        <v>4</v>
      </c>
      <c r="C12" s="266" t="s">
        <v>150</v>
      </c>
      <c r="D12" s="267"/>
      <c r="E12" s="267"/>
      <c r="F12" s="267"/>
      <c r="G12" s="267"/>
      <c r="H12" s="267"/>
      <c r="I12" s="267"/>
      <c r="J12" s="267"/>
      <c r="K12" s="267"/>
      <c r="L12" s="267"/>
      <c r="M12" s="268"/>
      <c r="N12" s="67"/>
      <c r="O12" s="67"/>
      <c r="P12" s="67"/>
      <c r="Q12" s="67"/>
      <c r="R12" s="67"/>
      <c r="S12" s="67"/>
      <c r="T12" s="67"/>
      <c r="U12" s="67"/>
      <c r="V12" s="67"/>
      <c r="W12" s="67"/>
      <c r="X12" s="67"/>
      <c r="Y12" s="67"/>
      <c r="Z12" s="67"/>
      <c r="AA12" s="67"/>
      <c r="AB12" s="67"/>
    </row>
    <row r="13" spans="1:28" ht="20.100000000000001" customHeight="1" thickBot="1" x14ac:dyDescent="0.4">
      <c r="A13" s="67"/>
      <c r="B13" s="101"/>
      <c r="C13" s="175"/>
      <c r="D13" s="175"/>
      <c r="E13" s="175"/>
      <c r="F13" s="175"/>
      <c r="G13" s="175"/>
      <c r="H13" s="175"/>
      <c r="I13" s="175"/>
      <c r="J13" s="175"/>
      <c r="K13" s="175"/>
      <c r="L13" s="175"/>
      <c r="M13" s="175"/>
      <c r="N13" s="67"/>
      <c r="O13" s="67"/>
      <c r="P13" s="67"/>
      <c r="Q13" s="67"/>
      <c r="R13" s="67"/>
      <c r="S13" s="67"/>
      <c r="T13" s="67"/>
      <c r="U13" s="67"/>
      <c r="V13" s="67"/>
      <c r="W13" s="67"/>
      <c r="X13" s="67"/>
      <c r="Y13" s="67"/>
      <c r="Z13" s="67"/>
      <c r="AA13" s="67"/>
      <c r="AB13" s="67"/>
    </row>
    <row r="14" spans="1:28" ht="20.100000000000001" customHeight="1" thickBot="1" x14ac:dyDescent="0.4">
      <c r="A14" s="67"/>
      <c r="B14" s="101">
        <v>5</v>
      </c>
      <c r="C14" s="254" t="s">
        <v>139</v>
      </c>
      <c r="D14" s="255"/>
      <c r="E14" s="255"/>
      <c r="F14" s="255"/>
      <c r="G14" s="255"/>
      <c r="H14" s="255"/>
      <c r="I14" s="255"/>
      <c r="J14" s="255"/>
      <c r="K14" s="255"/>
      <c r="L14" s="255"/>
      <c r="M14" s="256"/>
      <c r="N14" s="67"/>
      <c r="O14" s="67"/>
      <c r="P14" s="67"/>
      <c r="Q14" s="67"/>
      <c r="R14" s="67"/>
      <c r="S14" s="67"/>
      <c r="T14" s="67"/>
      <c r="U14" s="67"/>
      <c r="V14" s="67"/>
      <c r="W14" s="67"/>
      <c r="X14" s="67"/>
      <c r="Y14" s="67"/>
      <c r="Z14" s="67"/>
      <c r="AA14" s="67"/>
      <c r="AB14" s="67"/>
    </row>
    <row r="15" spans="1:28" ht="20.100000000000001" customHeight="1" thickBot="1" x14ac:dyDescent="0.4">
      <c r="A15" s="67"/>
      <c r="B15" s="101"/>
      <c r="C15" s="174"/>
      <c r="D15" s="174"/>
      <c r="E15" s="174"/>
      <c r="F15" s="174"/>
      <c r="G15" s="174"/>
      <c r="H15" s="174"/>
      <c r="I15" s="174"/>
      <c r="J15" s="174"/>
      <c r="K15" s="174"/>
      <c r="L15" s="174"/>
      <c r="M15" s="174"/>
      <c r="N15" s="67"/>
      <c r="O15" s="67"/>
      <c r="P15" s="67"/>
      <c r="Q15" s="67"/>
      <c r="R15" s="67"/>
      <c r="S15" s="67"/>
      <c r="T15" s="67"/>
      <c r="U15" s="67"/>
      <c r="V15" s="67"/>
      <c r="W15" s="67"/>
      <c r="X15" s="67"/>
      <c r="Y15" s="67"/>
      <c r="Z15" s="67"/>
      <c r="AA15" s="67"/>
      <c r="AB15" s="67"/>
    </row>
    <row r="16" spans="1:28" ht="20.100000000000001" customHeight="1" thickBot="1" x14ac:dyDescent="0.4">
      <c r="A16" s="67"/>
      <c r="B16" s="101">
        <v>6</v>
      </c>
      <c r="C16" s="251" t="s">
        <v>151</v>
      </c>
      <c r="D16" s="252"/>
      <c r="E16" s="252"/>
      <c r="F16" s="252"/>
      <c r="G16" s="252"/>
      <c r="H16" s="252"/>
      <c r="I16" s="252"/>
      <c r="J16" s="252"/>
      <c r="K16" s="252"/>
      <c r="L16" s="252"/>
      <c r="M16" s="253"/>
      <c r="N16" s="67"/>
      <c r="O16" s="67"/>
      <c r="P16" s="67"/>
      <c r="Q16" s="67"/>
      <c r="R16" s="67"/>
      <c r="S16" s="67"/>
      <c r="T16" s="67"/>
      <c r="U16" s="67"/>
      <c r="V16" s="67"/>
      <c r="W16" s="67"/>
      <c r="X16" s="67"/>
      <c r="Y16" s="67"/>
      <c r="Z16" s="67"/>
      <c r="AA16" s="67"/>
      <c r="AB16" s="67"/>
    </row>
    <row r="17" spans="1:28" ht="19.5" thickBot="1" x14ac:dyDescent="0.35">
      <c r="A17" s="67"/>
      <c r="B17" s="67"/>
      <c r="C17" s="108"/>
      <c r="D17" s="67"/>
      <c r="E17" s="67"/>
      <c r="F17" s="67"/>
      <c r="G17" s="67"/>
      <c r="H17" s="67"/>
      <c r="I17" s="67"/>
      <c r="J17" s="67"/>
      <c r="K17" s="67"/>
      <c r="L17" s="67"/>
      <c r="M17" s="67"/>
      <c r="N17" s="67"/>
      <c r="O17" s="67"/>
      <c r="P17" s="67"/>
      <c r="Q17" s="67"/>
      <c r="R17" s="67"/>
      <c r="S17" s="67"/>
      <c r="T17" s="67"/>
      <c r="U17" s="67"/>
      <c r="V17" s="67"/>
      <c r="W17" s="67"/>
      <c r="X17" s="67"/>
      <c r="Y17" s="67"/>
      <c r="Z17" s="67"/>
      <c r="AA17" s="67"/>
      <c r="AB17" s="67"/>
    </row>
    <row r="18" spans="1:28" ht="24" thickBot="1" x14ac:dyDescent="0.3">
      <c r="A18" s="172"/>
      <c r="B18" s="173" t="s">
        <v>131</v>
      </c>
      <c r="C18" s="154"/>
      <c r="D18" s="154"/>
      <c r="E18" s="154"/>
      <c r="F18" s="154"/>
      <c r="G18" s="154"/>
      <c r="H18" s="154"/>
      <c r="I18" s="154"/>
      <c r="J18" s="154"/>
      <c r="K18" s="154"/>
      <c r="L18" s="154"/>
      <c r="M18" s="154"/>
      <c r="N18" s="154"/>
      <c r="O18" s="154"/>
      <c r="P18" s="154"/>
      <c r="Q18" s="154"/>
      <c r="R18" s="154"/>
      <c r="S18" s="154"/>
      <c r="T18" s="154"/>
      <c r="U18" s="154"/>
      <c r="V18" s="154"/>
      <c r="W18" s="154"/>
      <c r="X18" s="154"/>
      <c r="Y18" s="156"/>
      <c r="Z18" s="67"/>
      <c r="AA18" s="67"/>
      <c r="AB18" s="67"/>
    </row>
    <row r="19" spans="1:28" ht="15" customHeight="1" thickBot="1" x14ac:dyDescent="0.3">
      <c r="A19" s="67"/>
      <c r="B19" s="106"/>
      <c r="C19" s="106"/>
      <c r="D19" s="106"/>
      <c r="E19" s="106"/>
      <c r="F19" s="106"/>
      <c r="G19" s="106"/>
      <c r="H19" s="106"/>
      <c r="I19" s="106"/>
      <c r="J19" s="106"/>
      <c r="K19" s="106"/>
      <c r="L19" s="106"/>
      <c r="M19" s="106"/>
      <c r="N19" s="106"/>
      <c r="O19" s="106"/>
      <c r="P19" s="106"/>
      <c r="Q19" s="106"/>
      <c r="R19" s="106"/>
      <c r="S19" s="67"/>
      <c r="T19" s="67"/>
      <c r="U19" s="67"/>
      <c r="V19" s="67"/>
      <c r="W19" s="67"/>
      <c r="X19" s="67"/>
      <c r="Y19" s="67"/>
      <c r="Z19" s="67"/>
      <c r="AA19" s="67"/>
      <c r="AB19" s="67"/>
    </row>
    <row r="20" spans="1:28" ht="19.5" thickBot="1" x14ac:dyDescent="0.35">
      <c r="A20" s="67"/>
      <c r="B20" s="166" t="s">
        <v>108</v>
      </c>
      <c r="C20" s="206"/>
      <c r="D20" s="206"/>
      <c r="E20" s="207"/>
      <c r="F20" s="207"/>
      <c r="G20" s="207"/>
      <c r="H20" s="207"/>
      <c r="I20" s="207"/>
      <c r="J20" s="207"/>
      <c r="K20" s="207"/>
      <c r="L20" s="207"/>
      <c r="M20" s="207"/>
      <c r="N20" s="207"/>
      <c r="O20" s="207"/>
      <c r="P20" s="207"/>
      <c r="Q20" s="207"/>
      <c r="R20" s="208"/>
      <c r="S20" s="67"/>
      <c r="T20" s="67"/>
      <c r="U20" s="67"/>
      <c r="V20" s="67"/>
      <c r="W20" s="67"/>
      <c r="X20" s="67"/>
      <c r="Y20" s="67"/>
      <c r="Z20" s="67"/>
      <c r="AA20" s="67"/>
      <c r="AB20" s="67"/>
    </row>
    <row r="21" spans="1:28" ht="15" customHeight="1" x14ac:dyDescent="0.25">
      <c r="A21" s="67"/>
      <c r="B21" s="277" t="s">
        <v>140</v>
      </c>
      <c r="C21" s="269"/>
      <c r="D21" s="269"/>
      <c r="E21" s="269"/>
      <c r="F21" s="269"/>
      <c r="G21" s="269"/>
      <c r="H21" s="269"/>
      <c r="I21" s="269"/>
      <c r="J21" s="269"/>
      <c r="K21" s="269"/>
      <c r="L21" s="269"/>
      <c r="M21" s="269"/>
      <c r="N21" s="269"/>
      <c r="O21" s="269"/>
      <c r="P21" s="269"/>
      <c r="Q21" s="269"/>
      <c r="R21" s="278"/>
      <c r="S21" s="67"/>
      <c r="T21" s="67"/>
      <c r="U21" s="67"/>
      <c r="V21" s="67"/>
      <c r="W21" s="67"/>
      <c r="X21" s="67"/>
      <c r="Y21" s="67"/>
      <c r="Z21" s="67"/>
      <c r="AA21" s="67"/>
      <c r="AB21" s="67"/>
    </row>
    <row r="22" spans="1:28" ht="15" customHeight="1" x14ac:dyDescent="0.25">
      <c r="A22" s="67"/>
      <c r="B22" s="277"/>
      <c r="C22" s="269"/>
      <c r="D22" s="269"/>
      <c r="E22" s="269"/>
      <c r="F22" s="269"/>
      <c r="G22" s="269"/>
      <c r="H22" s="269"/>
      <c r="I22" s="269"/>
      <c r="J22" s="269"/>
      <c r="K22" s="269"/>
      <c r="L22" s="269"/>
      <c r="M22" s="269"/>
      <c r="N22" s="269"/>
      <c r="O22" s="269"/>
      <c r="P22" s="269"/>
      <c r="Q22" s="269"/>
      <c r="R22" s="278"/>
      <c r="S22" s="67"/>
      <c r="T22" s="67"/>
      <c r="U22" s="67"/>
      <c r="V22" s="67"/>
      <c r="W22" s="67"/>
      <c r="X22" s="67"/>
      <c r="Y22" s="67"/>
      <c r="Z22" s="67"/>
      <c r="AA22" s="67"/>
      <c r="AB22" s="67"/>
    </row>
    <row r="23" spans="1:28" ht="15.75" thickBot="1" x14ac:dyDescent="0.3">
      <c r="A23" s="67"/>
      <c r="B23" s="279"/>
      <c r="C23" s="280"/>
      <c r="D23" s="280"/>
      <c r="E23" s="280"/>
      <c r="F23" s="280"/>
      <c r="G23" s="280"/>
      <c r="H23" s="280"/>
      <c r="I23" s="280"/>
      <c r="J23" s="280"/>
      <c r="K23" s="280"/>
      <c r="L23" s="280"/>
      <c r="M23" s="280"/>
      <c r="N23" s="280"/>
      <c r="O23" s="280"/>
      <c r="P23" s="280"/>
      <c r="Q23" s="280"/>
      <c r="R23" s="281"/>
      <c r="S23" s="67"/>
      <c r="T23" s="67"/>
      <c r="U23" s="67"/>
      <c r="V23" s="67"/>
      <c r="W23" s="67"/>
      <c r="X23" s="67"/>
      <c r="Y23" s="67"/>
      <c r="Z23" s="67"/>
      <c r="AA23" s="67"/>
      <c r="AB23" s="67"/>
    </row>
    <row r="24" spans="1:28" ht="16.5" thickBot="1" x14ac:dyDescent="0.3">
      <c r="A24" s="67"/>
      <c r="B24" s="102"/>
      <c r="C24" s="67"/>
      <c r="D24" s="67"/>
      <c r="E24" s="67"/>
      <c r="F24" s="67"/>
      <c r="G24" s="67"/>
      <c r="H24" s="67"/>
      <c r="I24" s="67"/>
      <c r="J24" s="67"/>
      <c r="K24" s="67"/>
      <c r="L24" s="67"/>
      <c r="M24" s="67"/>
      <c r="N24" s="67"/>
      <c r="O24" s="67"/>
      <c r="P24" s="67"/>
      <c r="Q24" s="67"/>
      <c r="R24" s="67"/>
      <c r="S24" s="67"/>
      <c r="T24" s="67"/>
      <c r="U24" s="67"/>
      <c r="V24" s="67"/>
      <c r="W24" s="67"/>
      <c r="X24" s="67"/>
      <c r="Y24" s="67"/>
      <c r="Z24" s="67"/>
      <c r="AA24" s="67"/>
      <c r="AB24" s="67"/>
    </row>
    <row r="25" spans="1:28" ht="20.100000000000001" customHeight="1" x14ac:dyDescent="0.25">
      <c r="A25" s="67"/>
      <c r="B25" s="75" t="s">
        <v>110</v>
      </c>
      <c r="C25" s="76">
        <v>1</v>
      </c>
      <c r="D25" s="285" t="s">
        <v>89</v>
      </c>
      <c r="E25" s="285"/>
      <c r="F25" s="285"/>
      <c r="G25" s="285"/>
      <c r="H25" s="285"/>
      <c r="I25" s="285"/>
      <c r="J25" s="285"/>
      <c r="K25" s="285"/>
      <c r="L25" s="285"/>
      <c r="M25" s="285"/>
      <c r="N25" s="285"/>
      <c r="O25" s="285"/>
      <c r="P25" s="285"/>
      <c r="Q25" s="285"/>
      <c r="R25" s="286"/>
      <c r="S25" s="109"/>
      <c r="T25" s="67"/>
      <c r="U25" s="67"/>
      <c r="V25" s="67"/>
      <c r="W25" s="67"/>
      <c r="X25" s="67"/>
      <c r="Y25" s="67"/>
      <c r="Z25" s="67"/>
      <c r="AA25" s="67"/>
      <c r="AB25" s="67"/>
    </row>
    <row r="26" spans="1:28" ht="20.100000000000001" customHeight="1" x14ac:dyDescent="0.25">
      <c r="A26" s="67"/>
      <c r="B26" s="112"/>
      <c r="C26" s="113"/>
      <c r="D26" s="292"/>
      <c r="E26" s="292"/>
      <c r="F26" s="292"/>
      <c r="G26" s="292"/>
      <c r="H26" s="292"/>
      <c r="I26" s="292"/>
      <c r="J26" s="292"/>
      <c r="K26" s="292"/>
      <c r="L26" s="292"/>
      <c r="M26" s="292"/>
      <c r="N26" s="292"/>
      <c r="O26" s="292"/>
      <c r="P26" s="292"/>
      <c r="Q26" s="292"/>
      <c r="R26" s="293"/>
      <c r="S26" s="109"/>
      <c r="T26" s="67"/>
      <c r="U26" s="67"/>
      <c r="V26" s="67"/>
      <c r="W26" s="67"/>
      <c r="X26" s="67"/>
      <c r="Y26" s="67"/>
      <c r="Z26" s="67"/>
      <c r="AA26" s="67"/>
      <c r="AB26" s="67"/>
    </row>
    <row r="27" spans="1:28" ht="20.100000000000001" customHeight="1" thickBot="1" x14ac:dyDescent="0.3">
      <c r="A27" s="67"/>
      <c r="B27" s="114"/>
      <c r="C27" s="115"/>
      <c r="D27" s="287"/>
      <c r="E27" s="287"/>
      <c r="F27" s="287"/>
      <c r="G27" s="287"/>
      <c r="H27" s="287"/>
      <c r="I27" s="287"/>
      <c r="J27" s="287"/>
      <c r="K27" s="287"/>
      <c r="L27" s="287"/>
      <c r="M27" s="287"/>
      <c r="N27" s="287"/>
      <c r="O27" s="287"/>
      <c r="P27" s="287"/>
      <c r="Q27" s="287"/>
      <c r="R27" s="288"/>
      <c r="S27" s="109"/>
      <c r="T27" s="67"/>
      <c r="U27" s="67"/>
      <c r="V27" s="67"/>
      <c r="W27" s="67"/>
      <c r="X27" s="67"/>
      <c r="Y27" s="67"/>
      <c r="Z27" s="67"/>
      <c r="AA27" s="67"/>
      <c r="AB27" s="67"/>
    </row>
    <row r="28" spans="1:28" ht="20.100000000000001" customHeight="1" thickBot="1" x14ac:dyDescent="0.3">
      <c r="A28" s="67"/>
      <c r="B28" s="116"/>
      <c r="C28" s="116"/>
      <c r="D28" s="117"/>
      <c r="E28" s="117"/>
      <c r="F28" s="117"/>
      <c r="G28" s="117"/>
      <c r="H28" s="117"/>
      <c r="I28" s="117"/>
      <c r="J28" s="117"/>
      <c r="K28" s="117"/>
      <c r="L28" s="117"/>
      <c r="M28" s="117"/>
      <c r="N28" s="117"/>
      <c r="O28" s="117"/>
      <c r="P28" s="117"/>
      <c r="Q28" s="117"/>
      <c r="R28" s="117"/>
      <c r="S28" s="109"/>
      <c r="T28" s="67"/>
      <c r="U28" s="67"/>
      <c r="V28" s="67"/>
      <c r="W28" s="67"/>
      <c r="X28" s="67"/>
      <c r="Y28" s="67"/>
      <c r="Z28" s="67"/>
      <c r="AA28" s="67"/>
      <c r="AB28" s="67"/>
    </row>
    <row r="29" spans="1:28" ht="20.100000000000001" customHeight="1" x14ac:dyDescent="0.25">
      <c r="A29" s="67"/>
      <c r="B29" s="75" t="s">
        <v>110</v>
      </c>
      <c r="C29" s="76">
        <v>2</v>
      </c>
      <c r="D29" s="285" t="s">
        <v>142</v>
      </c>
      <c r="E29" s="285"/>
      <c r="F29" s="285"/>
      <c r="G29" s="285"/>
      <c r="H29" s="285"/>
      <c r="I29" s="285"/>
      <c r="J29" s="285"/>
      <c r="K29" s="285"/>
      <c r="L29" s="285"/>
      <c r="M29" s="285"/>
      <c r="N29" s="285"/>
      <c r="O29" s="285"/>
      <c r="P29" s="285"/>
      <c r="Q29" s="285"/>
      <c r="R29" s="286"/>
      <c r="S29" s="110"/>
      <c r="T29" s="67"/>
      <c r="U29" s="67"/>
      <c r="V29" s="67"/>
      <c r="W29" s="67"/>
      <c r="X29" s="67"/>
      <c r="Y29" s="67"/>
      <c r="Z29" s="67"/>
      <c r="AA29" s="67"/>
      <c r="AB29" s="67"/>
    </row>
    <row r="30" spans="1:28" ht="20.100000000000001" customHeight="1" thickBot="1" x14ac:dyDescent="0.3">
      <c r="A30" s="67"/>
      <c r="B30" s="118"/>
      <c r="C30" s="119"/>
      <c r="D30" s="287"/>
      <c r="E30" s="287"/>
      <c r="F30" s="287"/>
      <c r="G30" s="287"/>
      <c r="H30" s="287"/>
      <c r="I30" s="287"/>
      <c r="J30" s="287"/>
      <c r="K30" s="287"/>
      <c r="L30" s="287"/>
      <c r="M30" s="287"/>
      <c r="N30" s="287"/>
      <c r="O30" s="287"/>
      <c r="P30" s="287"/>
      <c r="Q30" s="287"/>
      <c r="R30" s="288"/>
      <c r="S30" s="110"/>
      <c r="T30" s="67"/>
      <c r="U30" s="67"/>
      <c r="V30" s="67"/>
      <c r="W30" s="67"/>
      <c r="X30" s="67"/>
      <c r="Y30" s="67"/>
      <c r="Z30" s="67"/>
      <c r="AA30" s="67"/>
      <c r="AB30" s="67"/>
    </row>
    <row r="31" spans="1:28" ht="20.100000000000001" customHeight="1" thickBot="1" x14ac:dyDescent="0.3">
      <c r="A31" s="67"/>
      <c r="B31" s="67"/>
      <c r="C31" s="67"/>
      <c r="D31" s="106"/>
      <c r="E31" s="106"/>
      <c r="F31" s="106"/>
      <c r="G31" s="106"/>
      <c r="H31" s="106"/>
      <c r="I31" s="106"/>
      <c r="J31" s="106"/>
      <c r="K31" s="106"/>
      <c r="L31" s="106"/>
      <c r="M31" s="106"/>
      <c r="N31" s="106"/>
      <c r="O31" s="106"/>
      <c r="P31" s="106"/>
      <c r="Q31" s="106"/>
      <c r="R31" s="106"/>
      <c r="S31" s="110"/>
      <c r="T31" s="67"/>
      <c r="U31" s="67"/>
      <c r="V31" s="67"/>
      <c r="W31" s="67"/>
      <c r="X31" s="67"/>
      <c r="Y31" s="67"/>
      <c r="Z31" s="67"/>
      <c r="AA31" s="67"/>
      <c r="AB31" s="67"/>
    </row>
    <row r="32" spans="1:28" ht="20.100000000000001" customHeight="1" thickBot="1" x14ac:dyDescent="0.3">
      <c r="A32" s="67"/>
      <c r="B32" s="216" t="s">
        <v>109</v>
      </c>
      <c r="C32" s="167"/>
      <c r="D32" s="167"/>
      <c r="E32" s="167"/>
      <c r="F32" s="167"/>
      <c r="G32" s="167"/>
      <c r="H32" s="167"/>
      <c r="I32" s="167"/>
      <c r="J32" s="167"/>
      <c r="K32" s="167"/>
      <c r="L32" s="167"/>
      <c r="M32" s="167"/>
      <c r="N32" s="167"/>
      <c r="O32" s="167"/>
      <c r="P32" s="167"/>
      <c r="Q32" s="167"/>
      <c r="R32" s="168"/>
      <c r="S32" s="110"/>
      <c r="T32" s="67"/>
      <c r="U32" s="67"/>
      <c r="V32" s="67"/>
      <c r="W32" s="67"/>
      <c r="X32" s="67"/>
      <c r="Y32" s="67"/>
      <c r="Z32" s="67"/>
      <c r="AA32" s="67"/>
      <c r="AB32" s="67"/>
    </row>
    <row r="33" spans="1:36" ht="20.100000000000001" customHeight="1" x14ac:dyDescent="0.25">
      <c r="A33" s="67"/>
      <c r="B33" s="210"/>
      <c r="C33" s="93"/>
      <c r="D33" s="93"/>
      <c r="E33" s="93"/>
      <c r="F33" s="93"/>
      <c r="G33" s="93"/>
      <c r="H33" s="93"/>
      <c r="I33" s="93"/>
      <c r="J33" s="93"/>
      <c r="K33" s="93"/>
      <c r="L33" s="93"/>
      <c r="M33" s="93"/>
      <c r="N33" s="93"/>
      <c r="O33" s="93"/>
      <c r="P33" s="93"/>
      <c r="Q33" s="93"/>
      <c r="R33" s="211"/>
      <c r="S33" s="110"/>
      <c r="T33" s="67"/>
      <c r="U33" s="67"/>
      <c r="V33" s="67"/>
      <c r="W33" s="67"/>
      <c r="X33" s="67"/>
      <c r="Y33" s="67"/>
      <c r="Z33" s="67"/>
      <c r="AA33" s="67"/>
      <c r="AB33" s="67"/>
    </row>
    <row r="34" spans="1:36" ht="20.100000000000001" customHeight="1" x14ac:dyDescent="0.25">
      <c r="A34" s="67"/>
      <c r="B34" s="212"/>
      <c r="C34" s="93"/>
      <c r="D34" s="93"/>
      <c r="E34" s="93"/>
      <c r="F34" s="93"/>
      <c r="G34" s="93"/>
      <c r="H34" s="93"/>
      <c r="I34" s="93"/>
      <c r="J34" s="93"/>
      <c r="K34" s="93"/>
      <c r="L34" s="93"/>
      <c r="M34" s="93"/>
      <c r="N34" s="93"/>
      <c r="O34" s="93"/>
      <c r="P34" s="93"/>
      <c r="Q34" s="93"/>
      <c r="R34" s="211"/>
      <c r="S34" s="110"/>
      <c r="T34" s="67"/>
      <c r="U34" s="67"/>
      <c r="V34" s="67"/>
      <c r="W34" s="67"/>
      <c r="X34" s="67"/>
      <c r="Y34" s="67"/>
      <c r="Z34" s="67"/>
      <c r="AA34" s="67"/>
      <c r="AB34" s="67"/>
    </row>
    <row r="35" spans="1:36" ht="20.100000000000001" customHeight="1" x14ac:dyDescent="0.25">
      <c r="A35" s="67"/>
      <c r="B35" s="212"/>
      <c r="C35" s="93"/>
      <c r="D35" s="93"/>
      <c r="E35" s="93"/>
      <c r="F35" s="93"/>
      <c r="G35" s="93"/>
      <c r="H35" s="93"/>
      <c r="I35" s="93"/>
      <c r="J35" s="93"/>
      <c r="K35" s="93"/>
      <c r="L35" s="93"/>
      <c r="M35" s="93"/>
      <c r="N35" s="93"/>
      <c r="O35" s="93"/>
      <c r="P35" s="93"/>
      <c r="Q35" s="93"/>
      <c r="R35" s="211"/>
      <c r="S35" s="67"/>
      <c r="T35" s="67"/>
      <c r="U35" s="67"/>
      <c r="V35" s="67"/>
      <c r="W35" s="67"/>
      <c r="X35" s="67"/>
      <c r="Y35" s="67"/>
      <c r="Z35" s="67"/>
      <c r="AA35" s="67"/>
      <c r="AB35" s="67"/>
    </row>
    <row r="36" spans="1:36" ht="20.100000000000001" customHeight="1" thickBot="1" x14ac:dyDescent="0.3">
      <c r="A36" s="67"/>
      <c r="B36" s="213"/>
      <c r="C36" s="214"/>
      <c r="D36" s="214"/>
      <c r="E36" s="214"/>
      <c r="F36" s="214"/>
      <c r="G36" s="214"/>
      <c r="H36" s="214"/>
      <c r="I36" s="214"/>
      <c r="J36" s="214"/>
      <c r="K36" s="214"/>
      <c r="L36" s="214"/>
      <c r="M36" s="214"/>
      <c r="N36" s="214"/>
      <c r="O36" s="214"/>
      <c r="P36" s="214"/>
      <c r="Q36" s="214"/>
      <c r="R36" s="215"/>
      <c r="S36" s="67"/>
      <c r="T36" s="67"/>
      <c r="U36" s="67"/>
      <c r="V36" s="67"/>
      <c r="W36" s="67"/>
      <c r="X36" s="67"/>
      <c r="Y36" s="67"/>
      <c r="Z36" s="67"/>
      <c r="AA36" s="67"/>
      <c r="AB36" s="67"/>
    </row>
    <row r="37" spans="1:36" ht="20.100000000000001" customHeight="1" thickBot="1" x14ac:dyDescent="0.3">
      <c r="A37" s="67"/>
      <c r="B37" s="104"/>
      <c r="C37" s="93"/>
      <c r="D37" s="93"/>
      <c r="E37" s="93"/>
      <c r="F37" s="93"/>
      <c r="G37" s="93"/>
      <c r="H37" s="93"/>
      <c r="I37" s="93"/>
      <c r="J37" s="93"/>
      <c r="K37" s="93"/>
      <c r="L37" s="93"/>
      <c r="M37" s="93"/>
      <c r="N37" s="93"/>
      <c r="O37" s="93"/>
      <c r="P37" s="93"/>
      <c r="Q37" s="93"/>
      <c r="R37" s="93"/>
      <c r="S37" s="67"/>
      <c r="T37" s="67"/>
      <c r="U37" s="67"/>
      <c r="V37" s="67"/>
      <c r="W37" s="67"/>
      <c r="X37" s="67"/>
      <c r="Y37" s="67"/>
      <c r="Z37" s="67"/>
      <c r="AA37" s="67"/>
      <c r="AB37" s="67"/>
    </row>
    <row r="38" spans="1:36" ht="20.100000000000001" customHeight="1" x14ac:dyDescent="0.25">
      <c r="A38" s="67"/>
      <c r="B38" s="90" t="s">
        <v>110</v>
      </c>
      <c r="C38" s="91">
        <v>3</v>
      </c>
      <c r="D38" s="285" t="s">
        <v>126</v>
      </c>
      <c r="E38" s="285"/>
      <c r="F38" s="285"/>
      <c r="G38" s="285"/>
      <c r="H38" s="285"/>
      <c r="I38" s="285"/>
      <c r="J38" s="285"/>
      <c r="K38" s="285"/>
      <c r="L38" s="285"/>
      <c r="M38" s="285"/>
      <c r="N38" s="285"/>
      <c r="O38" s="285"/>
      <c r="P38" s="285"/>
      <c r="Q38" s="285"/>
      <c r="R38" s="286"/>
      <c r="S38" s="67"/>
      <c r="T38" s="67"/>
      <c r="U38" s="67"/>
      <c r="V38" s="67"/>
      <c r="W38" s="67"/>
      <c r="X38" s="67"/>
      <c r="Y38" s="67"/>
      <c r="Z38" s="67"/>
      <c r="AA38" s="67"/>
      <c r="AB38" s="67"/>
    </row>
    <row r="39" spans="1:36" ht="20.100000000000001" customHeight="1" thickBot="1" x14ac:dyDescent="0.3">
      <c r="A39" s="67"/>
      <c r="B39" s="120"/>
      <c r="C39" s="119"/>
      <c r="D39" s="287"/>
      <c r="E39" s="287"/>
      <c r="F39" s="287"/>
      <c r="G39" s="287"/>
      <c r="H39" s="287"/>
      <c r="I39" s="287"/>
      <c r="J39" s="287"/>
      <c r="K39" s="287"/>
      <c r="L39" s="287"/>
      <c r="M39" s="287"/>
      <c r="N39" s="287"/>
      <c r="O39" s="287"/>
      <c r="P39" s="287"/>
      <c r="Q39" s="287"/>
      <c r="R39" s="288"/>
      <c r="S39" s="67"/>
      <c r="T39" s="67"/>
      <c r="U39" s="67"/>
      <c r="V39" s="67"/>
      <c r="W39" s="67"/>
      <c r="X39" s="67"/>
      <c r="Y39" s="67"/>
      <c r="Z39" s="67"/>
      <c r="AA39" s="67"/>
      <c r="AB39" s="67"/>
    </row>
    <row r="40" spans="1:36" ht="20.100000000000001" customHeight="1" thickBot="1" x14ac:dyDescent="0.3">
      <c r="A40" s="67"/>
      <c r="B40" s="105"/>
      <c r="C40" s="67"/>
      <c r="D40" s="106"/>
      <c r="E40" s="106"/>
      <c r="F40" s="106"/>
      <c r="G40" s="106"/>
      <c r="H40" s="106"/>
      <c r="I40" s="106"/>
      <c r="J40" s="106"/>
      <c r="K40" s="106"/>
      <c r="L40" s="106"/>
      <c r="M40" s="106"/>
      <c r="N40" s="106"/>
      <c r="O40" s="106"/>
      <c r="P40" s="106"/>
      <c r="Q40" s="106"/>
      <c r="R40" s="106"/>
      <c r="S40" s="67"/>
      <c r="T40" s="67"/>
      <c r="U40" s="67"/>
      <c r="V40" s="67"/>
      <c r="W40" s="67"/>
      <c r="X40" s="67"/>
      <c r="Y40" s="67"/>
      <c r="Z40" s="67"/>
      <c r="AA40" s="67"/>
      <c r="AB40" s="67"/>
    </row>
    <row r="41" spans="1:36" ht="20.100000000000001" customHeight="1" x14ac:dyDescent="0.25">
      <c r="A41" s="67"/>
      <c r="B41" s="90" t="s">
        <v>110</v>
      </c>
      <c r="C41" s="76">
        <v>4</v>
      </c>
      <c r="D41" s="303" t="s">
        <v>127</v>
      </c>
      <c r="E41" s="303"/>
      <c r="F41" s="303"/>
      <c r="G41" s="303"/>
      <c r="H41" s="303"/>
      <c r="I41" s="303"/>
      <c r="J41" s="303"/>
      <c r="K41" s="303"/>
      <c r="L41" s="303"/>
      <c r="M41" s="303"/>
      <c r="N41" s="303"/>
      <c r="O41" s="303"/>
      <c r="P41" s="303"/>
      <c r="Q41" s="303"/>
      <c r="R41" s="304"/>
      <c r="S41" s="110"/>
      <c r="T41" s="67"/>
      <c r="U41" s="67"/>
      <c r="V41" s="67"/>
      <c r="W41" s="67"/>
      <c r="X41" s="67"/>
      <c r="Y41" s="67"/>
      <c r="Z41" s="67"/>
      <c r="AA41" s="67"/>
      <c r="AB41" s="67"/>
    </row>
    <row r="42" spans="1:36" ht="20.100000000000001" customHeight="1" thickBot="1" x14ac:dyDescent="0.35">
      <c r="A42" s="67"/>
      <c r="B42" s="121"/>
      <c r="C42" s="119"/>
      <c r="D42" s="305"/>
      <c r="E42" s="305"/>
      <c r="F42" s="305"/>
      <c r="G42" s="305"/>
      <c r="H42" s="305"/>
      <c r="I42" s="305"/>
      <c r="J42" s="305"/>
      <c r="K42" s="305"/>
      <c r="L42" s="305"/>
      <c r="M42" s="305"/>
      <c r="N42" s="305"/>
      <c r="O42" s="305"/>
      <c r="P42" s="305"/>
      <c r="Q42" s="305"/>
      <c r="R42" s="306"/>
      <c r="S42" s="110"/>
      <c r="T42" s="67"/>
      <c r="U42" s="67"/>
      <c r="V42" s="67"/>
      <c r="W42" s="108"/>
      <c r="X42" s="108"/>
      <c r="Y42" s="108"/>
      <c r="Z42" s="108"/>
      <c r="AA42" s="108"/>
      <c r="AB42" s="108"/>
      <c r="AC42" s="7"/>
      <c r="AD42" s="7"/>
      <c r="AE42" s="7"/>
      <c r="AF42" s="7"/>
      <c r="AG42" s="7"/>
      <c r="AH42" s="7"/>
      <c r="AI42" s="7"/>
      <c r="AJ42" s="7"/>
    </row>
    <row r="43" spans="1:36" ht="20.100000000000001" customHeight="1" thickBot="1" x14ac:dyDescent="0.35">
      <c r="A43" s="67"/>
      <c r="B43" s="105"/>
      <c r="C43" s="67"/>
      <c r="D43" s="107"/>
      <c r="E43" s="107"/>
      <c r="F43" s="107"/>
      <c r="G43" s="107"/>
      <c r="H43" s="107"/>
      <c r="I43" s="107"/>
      <c r="J43" s="107"/>
      <c r="K43" s="107"/>
      <c r="L43" s="107"/>
      <c r="M43" s="107"/>
      <c r="N43" s="107"/>
      <c r="O43" s="107"/>
      <c r="P43" s="107"/>
      <c r="Q43" s="107"/>
      <c r="R43" s="107"/>
      <c r="S43" s="110"/>
      <c r="T43" s="67"/>
      <c r="U43" s="67"/>
      <c r="V43" s="67"/>
      <c r="W43" s="108"/>
      <c r="X43" s="108"/>
      <c r="Y43" s="108"/>
      <c r="Z43" s="108"/>
      <c r="AA43" s="108"/>
      <c r="AB43" s="108"/>
      <c r="AC43" s="7"/>
      <c r="AD43" s="7"/>
      <c r="AE43" s="7"/>
      <c r="AF43" s="7"/>
      <c r="AG43" s="7"/>
      <c r="AH43" s="7"/>
      <c r="AI43" s="7"/>
      <c r="AJ43" s="7"/>
    </row>
    <row r="44" spans="1:36" ht="20.100000000000001" customHeight="1" thickBot="1" x14ac:dyDescent="0.35">
      <c r="A44" s="67"/>
      <c r="B44" s="216" t="s">
        <v>133</v>
      </c>
      <c r="C44" s="167"/>
      <c r="D44" s="217"/>
      <c r="E44" s="217"/>
      <c r="F44" s="217"/>
      <c r="G44" s="217"/>
      <c r="H44" s="217"/>
      <c r="I44" s="217"/>
      <c r="J44" s="217"/>
      <c r="K44" s="217"/>
      <c r="L44" s="217"/>
      <c r="M44" s="217"/>
      <c r="N44" s="217"/>
      <c r="O44" s="217"/>
      <c r="P44" s="217"/>
      <c r="Q44" s="217"/>
      <c r="R44" s="218"/>
      <c r="S44" s="110"/>
      <c r="T44" s="67"/>
      <c r="U44" s="67"/>
      <c r="V44" s="126"/>
      <c r="W44" s="108"/>
      <c r="X44" s="108"/>
      <c r="Y44" s="108"/>
      <c r="Z44" s="108"/>
      <c r="AA44" s="108"/>
      <c r="AB44" s="108"/>
      <c r="AC44" s="7"/>
      <c r="AD44" s="7"/>
      <c r="AE44" s="7"/>
      <c r="AF44" s="7"/>
      <c r="AG44" s="7"/>
      <c r="AH44" s="7"/>
      <c r="AI44" s="7"/>
      <c r="AJ44" s="7"/>
    </row>
    <row r="45" spans="1:36" ht="20.100000000000001" customHeight="1" x14ac:dyDescent="0.3">
      <c r="A45" s="67"/>
      <c r="B45" s="294" t="s">
        <v>128</v>
      </c>
      <c r="C45" s="295"/>
      <c r="D45" s="295"/>
      <c r="E45" s="295"/>
      <c r="F45" s="295"/>
      <c r="G45" s="295"/>
      <c r="H45" s="295"/>
      <c r="I45" s="295"/>
      <c r="J45" s="295"/>
      <c r="K45" s="295"/>
      <c r="L45" s="295"/>
      <c r="M45" s="295"/>
      <c r="N45" s="295"/>
      <c r="O45" s="295"/>
      <c r="P45" s="295"/>
      <c r="Q45" s="295"/>
      <c r="R45" s="296"/>
      <c r="S45" s="110"/>
      <c r="T45" s="67"/>
      <c r="U45" s="67"/>
      <c r="V45" s="126"/>
      <c r="W45" s="108"/>
      <c r="X45" s="108"/>
      <c r="Y45" s="108"/>
      <c r="Z45" s="108"/>
      <c r="AA45" s="108"/>
      <c r="AB45" s="108"/>
      <c r="AC45" s="7"/>
      <c r="AD45" s="7"/>
      <c r="AE45" s="7"/>
      <c r="AF45" s="7"/>
      <c r="AG45" s="7"/>
      <c r="AH45" s="7"/>
      <c r="AI45" s="7"/>
      <c r="AJ45" s="7"/>
    </row>
    <row r="46" spans="1:36" ht="20.100000000000001" customHeight="1" x14ac:dyDescent="0.3">
      <c r="A46" s="67"/>
      <c r="B46" s="297"/>
      <c r="C46" s="298"/>
      <c r="D46" s="298"/>
      <c r="E46" s="298"/>
      <c r="F46" s="298"/>
      <c r="G46" s="298"/>
      <c r="H46" s="298"/>
      <c r="I46" s="298"/>
      <c r="J46" s="298"/>
      <c r="K46" s="298"/>
      <c r="L46" s="298"/>
      <c r="M46" s="298"/>
      <c r="N46" s="298"/>
      <c r="O46" s="298"/>
      <c r="P46" s="298"/>
      <c r="Q46" s="298"/>
      <c r="R46" s="299"/>
      <c r="S46" s="110"/>
      <c r="T46" s="67"/>
      <c r="U46" s="67"/>
      <c r="V46" s="126"/>
      <c r="W46" s="108"/>
      <c r="X46" s="108"/>
      <c r="Y46" s="108"/>
      <c r="Z46" s="108"/>
      <c r="AA46" s="108"/>
      <c r="AB46" s="108"/>
      <c r="AC46" s="7"/>
      <c r="AD46" s="7"/>
      <c r="AE46" s="7"/>
      <c r="AF46" s="7"/>
      <c r="AG46" s="7"/>
      <c r="AH46" s="7"/>
      <c r="AI46" s="7"/>
      <c r="AJ46" s="7"/>
    </row>
    <row r="47" spans="1:36" ht="20.100000000000001" customHeight="1" thickBot="1" x14ac:dyDescent="0.35">
      <c r="A47" s="67"/>
      <c r="B47" s="300"/>
      <c r="C47" s="301"/>
      <c r="D47" s="301"/>
      <c r="E47" s="301"/>
      <c r="F47" s="301"/>
      <c r="G47" s="301"/>
      <c r="H47" s="301"/>
      <c r="I47" s="301"/>
      <c r="J47" s="301"/>
      <c r="K47" s="301"/>
      <c r="L47" s="301"/>
      <c r="M47" s="301"/>
      <c r="N47" s="301"/>
      <c r="O47" s="301"/>
      <c r="P47" s="301"/>
      <c r="Q47" s="301"/>
      <c r="R47" s="302"/>
      <c r="S47" s="110"/>
      <c r="T47" s="67"/>
      <c r="U47" s="67"/>
      <c r="V47" s="126"/>
      <c r="W47" s="108"/>
      <c r="X47" s="108"/>
      <c r="Y47" s="108"/>
      <c r="Z47" s="108"/>
      <c r="AA47" s="108"/>
      <c r="AB47" s="108"/>
      <c r="AC47" s="7"/>
      <c r="AD47" s="7"/>
      <c r="AE47" s="7"/>
      <c r="AF47" s="7"/>
      <c r="AG47" s="7"/>
      <c r="AH47" s="7"/>
      <c r="AI47" s="7"/>
      <c r="AJ47" s="7"/>
    </row>
    <row r="48" spans="1:36" ht="20.100000000000001" customHeight="1" thickBot="1" x14ac:dyDescent="0.35">
      <c r="A48" s="67"/>
      <c r="B48" s="107"/>
      <c r="C48" s="107"/>
      <c r="D48" s="107"/>
      <c r="E48" s="107"/>
      <c r="F48" s="107"/>
      <c r="G48" s="107"/>
      <c r="H48" s="107"/>
      <c r="I48" s="107"/>
      <c r="J48" s="107"/>
      <c r="K48" s="107"/>
      <c r="L48" s="107"/>
      <c r="M48" s="107"/>
      <c r="N48" s="107"/>
      <c r="O48" s="107"/>
      <c r="P48" s="107"/>
      <c r="Q48" s="107"/>
      <c r="R48" s="107"/>
      <c r="S48" s="110"/>
      <c r="T48" s="67"/>
      <c r="U48" s="67"/>
      <c r="V48" s="126"/>
      <c r="W48" s="108"/>
      <c r="X48" s="108"/>
      <c r="Y48" s="108"/>
      <c r="Z48" s="108"/>
      <c r="AA48" s="108"/>
      <c r="AB48" s="108"/>
      <c r="AC48" s="7"/>
      <c r="AD48" s="7"/>
      <c r="AE48" s="7"/>
      <c r="AF48" s="7"/>
      <c r="AG48" s="7"/>
      <c r="AH48" s="7"/>
      <c r="AI48" s="7"/>
      <c r="AJ48" s="7"/>
    </row>
    <row r="49" spans="1:36" ht="20.100000000000001" customHeight="1" thickBot="1" x14ac:dyDescent="0.35">
      <c r="A49" s="67"/>
      <c r="B49" s="228" t="s">
        <v>141</v>
      </c>
      <c r="C49" s="167"/>
      <c r="D49" s="207"/>
      <c r="E49" s="207"/>
      <c r="F49" s="207"/>
      <c r="G49" s="207"/>
      <c r="H49" s="167"/>
      <c r="I49" s="167"/>
      <c r="J49" s="167"/>
      <c r="K49" s="167"/>
      <c r="L49" s="167"/>
      <c r="M49" s="167"/>
      <c r="N49" s="167"/>
      <c r="O49" s="167"/>
      <c r="P49" s="167"/>
      <c r="Q49" s="167"/>
      <c r="R49" s="229"/>
      <c r="S49" s="67"/>
      <c r="T49" s="67"/>
      <c r="U49" s="67"/>
      <c r="V49" s="126"/>
      <c r="W49" s="108"/>
      <c r="X49" s="108"/>
      <c r="Y49" s="108"/>
      <c r="Z49" s="108"/>
      <c r="AA49" s="108"/>
      <c r="AB49" s="108"/>
      <c r="AC49" s="7"/>
      <c r="AD49" s="7"/>
      <c r="AE49" s="7"/>
      <c r="AF49" s="7"/>
      <c r="AG49" s="7"/>
      <c r="AH49" s="7"/>
      <c r="AI49" s="7"/>
      <c r="AJ49" s="7"/>
    </row>
    <row r="50" spans="1:36" ht="20.100000000000001" customHeight="1" x14ac:dyDescent="0.3">
      <c r="A50" s="67"/>
      <c r="B50" s="210"/>
      <c r="C50" s="198"/>
      <c r="D50" s="199"/>
      <c r="E50" s="199"/>
      <c r="F50" s="199"/>
      <c r="G50" s="198"/>
      <c r="H50" s="93"/>
      <c r="I50" s="93"/>
      <c r="J50" s="93"/>
      <c r="K50" s="93"/>
      <c r="L50" s="93"/>
      <c r="M50" s="93"/>
      <c r="N50" s="93"/>
      <c r="O50" s="93"/>
      <c r="P50" s="93"/>
      <c r="Q50" s="93"/>
      <c r="R50" s="211"/>
      <c r="S50" s="67"/>
      <c r="T50" s="67"/>
      <c r="U50" s="67"/>
      <c r="V50" s="126"/>
      <c r="W50" s="108"/>
      <c r="X50" s="108"/>
      <c r="Y50" s="108"/>
      <c r="Z50" s="108"/>
      <c r="AA50" s="108"/>
      <c r="AB50" s="108"/>
      <c r="AC50" s="7"/>
      <c r="AD50" s="7"/>
      <c r="AE50" s="7"/>
      <c r="AF50" s="7"/>
      <c r="AG50" s="7"/>
      <c r="AH50" s="7"/>
      <c r="AI50" s="7"/>
      <c r="AJ50" s="7"/>
    </row>
    <row r="51" spans="1:36" ht="20.100000000000001" customHeight="1" x14ac:dyDescent="0.3">
      <c r="A51" s="67"/>
      <c r="B51" s="210"/>
      <c r="C51" s="200"/>
      <c r="D51" s="199"/>
      <c r="E51" s="199"/>
      <c r="F51" s="199"/>
      <c r="G51" s="198"/>
      <c r="H51" s="93"/>
      <c r="I51" s="93"/>
      <c r="J51" s="93"/>
      <c r="K51" s="93"/>
      <c r="L51" s="93"/>
      <c r="M51" s="93"/>
      <c r="N51" s="93"/>
      <c r="O51" s="93"/>
      <c r="P51" s="93"/>
      <c r="Q51" s="93"/>
      <c r="R51" s="211"/>
      <c r="S51" s="67"/>
      <c r="T51" s="67"/>
      <c r="U51" s="67"/>
      <c r="V51" s="126"/>
      <c r="W51" s="108"/>
      <c r="X51" s="108"/>
      <c r="Y51" s="108"/>
      <c r="Z51" s="108"/>
      <c r="AA51" s="108"/>
      <c r="AB51" s="108"/>
      <c r="AC51" s="7"/>
      <c r="AD51" s="7"/>
      <c r="AE51" s="7"/>
      <c r="AF51" s="7"/>
      <c r="AG51" s="7"/>
      <c r="AH51" s="7"/>
      <c r="AI51" s="7"/>
      <c r="AJ51" s="7"/>
    </row>
    <row r="52" spans="1:36" ht="20.100000000000001" customHeight="1" x14ac:dyDescent="0.3">
      <c r="A52" s="67"/>
      <c r="B52" s="210"/>
      <c r="C52" s="200"/>
      <c r="D52" s="199"/>
      <c r="E52" s="199"/>
      <c r="F52" s="199"/>
      <c r="G52" s="198"/>
      <c r="H52" s="93"/>
      <c r="I52" s="93"/>
      <c r="J52" s="93"/>
      <c r="K52" s="93"/>
      <c r="L52" s="93"/>
      <c r="M52" s="93"/>
      <c r="N52" s="93"/>
      <c r="O52" s="93"/>
      <c r="P52" s="93"/>
      <c r="Q52" s="93"/>
      <c r="R52" s="211"/>
      <c r="S52" s="67"/>
      <c r="T52" s="67"/>
      <c r="U52" s="67"/>
      <c r="V52" s="126"/>
      <c r="W52" s="108"/>
      <c r="X52" s="108"/>
      <c r="Y52" s="108"/>
      <c r="Z52" s="108"/>
      <c r="AA52" s="108"/>
      <c r="AB52" s="108"/>
      <c r="AC52" s="7"/>
      <c r="AD52" s="7"/>
      <c r="AE52" s="7"/>
      <c r="AF52" s="7"/>
      <c r="AG52" s="7"/>
      <c r="AH52" s="7"/>
      <c r="AI52" s="7"/>
      <c r="AJ52" s="7"/>
    </row>
    <row r="53" spans="1:36" ht="20.100000000000001" customHeight="1" x14ac:dyDescent="0.3">
      <c r="A53" s="67"/>
      <c r="B53" s="210"/>
      <c r="C53" s="200"/>
      <c r="D53" s="199"/>
      <c r="E53" s="199"/>
      <c r="F53" s="199"/>
      <c r="G53" s="198"/>
      <c r="H53" s="93"/>
      <c r="I53" s="93"/>
      <c r="J53" s="93"/>
      <c r="K53" s="93"/>
      <c r="L53" s="93"/>
      <c r="M53" s="93"/>
      <c r="N53" s="93"/>
      <c r="O53" s="93"/>
      <c r="P53" s="93"/>
      <c r="Q53" s="93"/>
      <c r="R53" s="211"/>
      <c r="S53" s="67"/>
      <c r="T53" s="67"/>
      <c r="U53" s="67"/>
      <c r="V53" s="126"/>
      <c r="W53" s="108"/>
      <c r="X53" s="108"/>
      <c r="Y53" s="108"/>
      <c r="Z53" s="108"/>
      <c r="AA53" s="108"/>
      <c r="AB53" s="108"/>
      <c r="AC53" s="7"/>
      <c r="AD53" s="7"/>
      <c r="AE53" s="7"/>
      <c r="AF53" s="7"/>
      <c r="AG53" s="7"/>
      <c r="AH53" s="7"/>
      <c r="AI53" s="7"/>
      <c r="AJ53" s="7"/>
    </row>
    <row r="54" spans="1:36" ht="20.100000000000001" customHeight="1" x14ac:dyDescent="0.3">
      <c r="A54" s="67"/>
      <c r="B54" s="210"/>
      <c r="C54" s="200"/>
      <c r="D54" s="199"/>
      <c r="E54" s="199"/>
      <c r="F54" s="199"/>
      <c r="G54" s="198"/>
      <c r="H54" s="93"/>
      <c r="I54" s="93"/>
      <c r="J54" s="93"/>
      <c r="K54" s="93"/>
      <c r="L54" s="93"/>
      <c r="M54" s="93"/>
      <c r="N54" s="93"/>
      <c r="O54" s="93"/>
      <c r="P54" s="93"/>
      <c r="Q54" s="93"/>
      <c r="R54" s="211"/>
      <c r="S54" s="67"/>
      <c r="T54" s="67"/>
      <c r="U54" s="67"/>
      <c r="V54" s="126"/>
      <c r="W54" s="108"/>
      <c r="X54" s="108"/>
      <c r="Y54" s="108"/>
      <c r="Z54" s="108"/>
      <c r="AA54" s="108"/>
      <c r="AB54" s="108"/>
      <c r="AC54" s="7"/>
      <c r="AD54" s="7"/>
      <c r="AE54" s="7"/>
      <c r="AF54" s="7"/>
      <c r="AG54" s="7"/>
      <c r="AH54" s="7"/>
      <c r="AI54" s="7"/>
      <c r="AJ54" s="7"/>
    </row>
    <row r="55" spans="1:36" ht="20.100000000000001" customHeight="1" x14ac:dyDescent="0.3">
      <c r="A55" s="67"/>
      <c r="B55" s="210"/>
      <c r="C55" s="200"/>
      <c r="D55" s="199"/>
      <c r="E55" s="199"/>
      <c r="F55" s="199"/>
      <c r="G55" s="198"/>
      <c r="H55" s="93"/>
      <c r="I55" s="93"/>
      <c r="J55" s="93"/>
      <c r="K55" s="93"/>
      <c r="L55" s="93"/>
      <c r="M55" s="93"/>
      <c r="N55" s="93"/>
      <c r="O55" s="93"/>
      <c r="P55" s="93"/>
      <c r="Q55" s="93"/>
      <c r="R55" s="211"/>
      <c r="S55" s="67"/>
      <c r="T55" s="67"/>
      <c r="U55" s="67"/>
      <c r="V55" s="126"/>
      <c r="W55" s="108"/>
      <c r="X55" s="108"/>
      <c r="Y55" s="108"/>
      <c r="Z55" s="108"/>
      <c r="AA55" s="108"/>
      <c r="AB55" s="108"/>
      <c r="AC55" s="7"/>
      <c r="AD55" s="7"/>
      <c r="AE55" s="7"/>
      <c r="AF55" s="7"/>
      <c r="AG55" s="7"/>
      <c r="AH55" s="7"/>
      <c r="AI55" s="7"/>
      <c r="AJ55" s="7"/>
    </row>
    <row r="56" spans="1:36" ht="20.100000000000001" customHeight="1" x14ac:dyDescent="0.3">
      <c r="A56" s="67"/>
      <c r="B56" s="210"/>
      <c r="C56" s="200"/>
      <c r="D56" s="199"/>
      <c r="E56" s="199"/>
      <c r="F56" s="199"/>
      <c r="G56" s="198"/>
      <c r="H56" s="93"/>
      <c r="I56" s="93"/>
      <c r="J56" s="93"/>
      <c r="K56" s="93"/>
      <c r="L56" s="93"/>
      <c r="M56" s="93"/>
      <c r="N56" s="93"/>
      <c r="O56" s="93"/>
      <c r="P56" s="93"/>
      <c r="Q56" s="93"/>
      <c r="R56" s="211"/>
      <c r="S56" s="67"/>
      <c r="T56" s="67"/>
      <c r="U56" s="67"/>
      <c r="V56" s="126"/>
      <c r="W56" s="108"/>
      <c r="X56" s="108"/>
      <c r="Y56" s="108"/>
      <c r="Z56" s="108"/>
      <c r="AA56" s="108"/>
      <c r="AB56" s="108"/>
      <c r="AC56" s="7"/>
      <c r="AD56" s="7"/>
      <c r="AE56" s="7"/>
      <c r="AF56" s="7"/>
      <c r="AG56" s="7"/>
      <c r="AH56" s="7"/>
      <c r="AI56" s="7"/>
      <c r="AJ56" s="7"/>
    </row>
    <row r="57" spans="1:36" ht="20.100000000000001" customHeight="1" x14ac:dyDescent="0.3">
      <c r="A57" s="67"/>
      <c r="B57" s="210"/>
      <c r="C57" s="200"/>
      <c r="D57" s="199"/>
      <c r="E57" s="199"/>
      <c r="F57" s="199"/>
      <c r="G57" s="198"/>
      <c r="H57" s="93"/>
      <c r="I57" s="93"/>
      <c r="J57" s="93"/>
      <c r="K57" s="93"/>
      <c r="L57" s="93"/>
      <c r="M57" s="93"/>
      <c r="N57" s="93"/>
      <c r="O57" s="93"/>
      <c r="P57" s="93"/>
      <c r="Q57" s="93"/>
      <c r="R57" s="211"/>
      <c r="S57" s="67"/>
      <c r="T57" s="67"/>
      <c r="U57" s="67"/>
      <c r="V57" s="126"/>
      <c r="W57" s="108"/>
      <c r="X57" s="108"/>
      <c r="Y57" s="108"/>
      <c r="Z57" s="108"/>
      <c r="AA57" s="108"/>
      <c r="AB57" s="108"/>
      <c r="AC57" s="7"/>
      <c r="AD57" s="7"/>
      <c r="AE57" s="7"/>
      <c r="AF57" s="7"/>
      <c r="AG57" s="7"/>
      <c r="AH57" s="7"/>
      <c r="AI57" s="7"/>
      <c r="AJ57" s="7"/>
    </row>
    <row r="58" spans="1:36" ht="20.100000000000001" customHeight="1" x14ac:dyDescent="0.3">
      <c r="A58" s="67"/>
      <c r="B58" s="210"/>
      <c r="C58" s="200"/>
      <c r="D58" s="199"/>
      <c r="E58" s="199"/>
      <c r="F58" s="199"/>
      <c r="G58" s="198"/>
      <c r="H58" s="93"/>
      <c r="I58" s="93"/>
      <c r="J58" s="93"/>
      <c r="K58" s="93"/>
      <c r="L58" s="93"/>
      <c r="M58" s="93"/>
      <c r="N58" s="93"/>
      <c r="O58" s="93"/>
      <c r="P58" s="93"/>
      <c r="Q58" s="93"/>
      <c r="R58" s="211"/>
      <c r="S58" s="67"/>
      <c r="T58" s="67"/>
      <c r="U58" s="67"/>
      <c r="V58" s="126"/>
      <c r="W58" s="108"/>
      <c r="X58" s="108"/>
      <c r="Y58" s="108"/>
      <c r="Z58" s="108"/>
      <c r="AA58" s="108"/>
      <c r="AB58" s="108"/>
      <c r="AC58" s="7"/>
      <c r="AD58" s="7"/>
      <c r="AE58" s="7"/>
      <c r="AF58" s="7"/>
      <c r="AG58" s="7"/>
      <c r="AH58" s="7"/>
      <c r="AI58" s="7"/>
      <c r="AJ58" s="7"/>
    </row>
    <row r="59" spans="1:36" ht="20.100000000000001" customHeight="1" x14ac:dyDescent="0.3">
      <c r="A59" s="67"/>
      <c r="B59" s="210"/>
      <c r="C59" s="200"/>
      <c r="D59" s="199"/>
      <c r="E59" s="199"/>
      <c r="F59" s="199"/>
      <c r="G59" s="198"/>
      <c r="H59" s="93"/>
      <c r="I59" s="93"/>
      <c r="J59" s="93"/>
      <c r="K59" s="93"/>
      <c r="L59" s="93"/>
      <c r="M59" s="93"/>
      <c r="N59" s="93"/>
      <c r="O59" s="93"/>
      <c r="P59" s="93"/>
      <c r="Q59" s="93"/>
      <c r="R59" s="211"/>
      <c r="S59" s="67"/>
      <c r="T59" s="67"/>
      <c r="U59" s="67"/>
      <c r="V59" s="126"/>
      <c r="W59" s="108"/>
      <c r="X59" s="108"/>
      <c r="Y59" s="108"/>
      <c r="Z59" s="108"/>
      <c r="AA59" s="108"/>
      <c r="AB59" s="108"/>
      <c r="AC59" s="7"/>
      <c r="AD59" s="7"/>
      <c r="AE59" s="7"/>
      <c r="AF59" s="7"/>
      <c r="AG59" s="7"/>
      <c r="AH59" s="7"/>
      <c r="AI59" s="7"/>
      <c r="AJ59" s="7"/>
    </row>
    <row r="60" spans="1:36" ht="20.100000000000001" customHeight="1" x14ac:dyDescent="0.3">
      <c r="A60" s="67"/>
      <c r="B60" s="210"/>
      <c r="C60" s="200"/>
      <c r="D60" s="199"/>
      <c r="E60" s="199"/>
      <c r="F60" s="199"/>
      <c r="G60" s="198"/>
      <c r="H60" s="93"/>
      <c r="I60" s="93"/>
      <c r="J60" s="93"/>
      <c r="K60" s="93"/>
      <c r="L60" s="93"/>
      <c r="M60" s="93"/>
      <c r="N60" s="93"/>
      <c r="O60" s="93"/>
      <c r="P60" s="93"/>
      <c r="Q60" s="93"/>
      <c r="R60" s="211"/>
      <c r="S60" s="67"/>
      <c r="T60" s="67"/>
      <c r="U60" s="67"/>
      <c r="V60" s="126"/>
      <c r="W60" s="108"/>
      <c r="X60" s="108"/>
      <c r="Y60" s="108"/>
      <c r="Z60" s="108"/>
      <c r="AA60" s="108"/>
      <c r="AB60" s="108"/>
      <c r="AC60" s="7"/>
      <c r="AD60" s="7"/>
      <c r="AE60" s="7"/>
      <c r="AF60" s="7"/>
      <c r="AG60" s="7"/>
      <c r="AH60" s="7"/>
      <c r="AI60" s="7"/>
      <c r="AJ60" s="7"/>
    </row>
    <row r="61" spans="1:36" ht="20.100000000000001" customHeight="1" x14ac:dyDescent="0.3">
      <c r="A61" s="67"/>
      <c r="B61" s="210"/>
      <c r="C61" s="200"/>
      <c r="D61" s="199"/>
      <c r="E61" s="199"/>
      <c r="F61" s="199"/>
      <c r="G61" s="198"/>
      <c r="H61" s="93"/>
      <c r="I61" s="93"/>
      <c r="J61" s="93"/>
      <c r="K61" s="93"/>
      <c r="L61" s="93"/>
      <c r="M61" s="93"/>
      <c r="N61" s="93"/>
      <c r="O61" s="93"/>
      <c r="P61" s="93"/>
      <c r="Q61" s="93"/>
      <c r="R61" s="211"/>
      <c r="S61" s="67"/>
      <c r="T61" s="67"/>
      <c r="U61" s="67"/>
      <c r="V61" s="126"/>
      <c r="W61" s="108"/>
      <c r="X61" s="108"/>
      <c r="Y61" s="108"/>
      <c r="Z61" s="108"/>
      <c r="AA61" s="108"/>
      <c r="AB61" s="108"/>
      <c r="AC61" s="7"/>
      <c r="AD61" s="7"/>
      <c r="AE61" s="7"/>
      <c r="AF61" s="7"/>
      <c r="AG61" s="7"/>
      <c r="AH61" s="7"/>
      <c r="AI61" s="7"/>
      <c r="AJ61" s="7"/>
    </row>
    <row r="62" spans="1:36" ht="20.100000000000001" customHeight="1" x14ac:dyDescent="0.3">
      <c r="A62" s="67"/>
      <c r="B62" s="210"/>
      <c r="C62" s="200"/>
      <c r="D62" s="199"/>
      <c r="E62" s="199"/>
      <c r="F62" s="199"/>
      <c r="G62" s="198"/>
      <c r="H62" s="93"/>
      <c r="I62" s="93"/>
      <c r="J62" s="93"/>
      <c r="K62" s="93"/>
      <c r="L62" s="93"/>
      <c r="M62" s="93"/>
      <c r="N62" s="93"/>
      <c r="O62" s="93"/>
      <c r="P62" s="93"/>
      <c r="Q62" s="93"/>
      <c r="R62" s="211"/>
      <c r="S62" s="67"/>
      <c r="T62" s="67"/>
      <c r="U62" s="67"/>
      <c r="V62" s="126"/>
      <c r="W62" s="108"/>
      <c r="X62" s="108"/>
      <c r="Y62" s="108"/>
      <c r="Z62" s="108"/>
      <c r="AA62" s="108"/>
      <c r="AB62" s="108"/>
      <c r="AC62" s="7"/>
      <c r="AD62" s="7"/>
      <c r="AE62" s="7"/>
      <c r="AF62" s="7"/>
      <c r="AG62" s="7"/>
      <c r="AH62" s="7"/>
      <c r="AI62" s="7"/>
      <c r="AJ62" s="7"/>
    </row>
    <row r="63" spans="1:36" ht="20.100000000000001" customHeight="1" x14ac:dyDescent="0.3">
      <c r="A63" s="67"/>
      <c r="B63" s="210"/>
      <c r="C63" s="200"/>
      <c r="D63" s="199"/>
      <c r="E63" s="199"/>
      <c r="F63" s="199"/>
      <c r="G63" s="198"/>
      <c r="H63" s="93"/>
      <c r="I63" s="93"/>
      <c r="J63" s="93"/>
      <c r="K63" s="93"/>
      <c r="L63" s="93"/>
      <c r="M63" s="93"/>
      <c r="N63" s="93"/>
      <c r="O63" s="93"/>
      <c r="P63" s="93"/>
      <c r="Q63" s="93"/>
      <c r="R63" s="211"/>
      <c r="S63" s="67"/>
      <c r="T63" s="67"/>
      <c r="U63" s="67"/>
      <c r="V63" s="126"/>
      <c r="W63" s="108"/>
      <c r="X63" s="108"/>
      <c r="Y63" s="108"/>
      <c r="Z63" s="108"/>
      <c r="AA63" s="108"/>
      <c r="AB63" s="108"/>
      <c r="AC63" s="7"/>
      <c r="AD63" s="7"/>
      <c r="AE63" s="7"/>
      <c r="AF63" s="7"/>
      <c r="AG63" s="7"/>
      <c r="AH63" s="7"/>
      <c r="AI63" s="7"/>
      <c r="AJ63" s="7"/>
    </row>
    <row r="64" spans="1:36" ht="20.100000000000001" customHeight="1" x14ac:dyDescent="0.3">
      <c r="A64" s="67"/>
      <c r="B64" s="210"/>
      <c r="C64" s="200"/>
      <c r="D64" s="199"/>
      <c r="E64" s="199"/>
      <c r="F64" s="199"/>
      <c r="G64" s="198"/>
      <c r="H64" s="93"/>
      <c r="I64" s="93"/>
      <c r="J64" s="93"/>
      <c r="K64" s="93"/>
      <c r="L64" s="93"/>
      <c r="M64" s="93"/>
      <c r="N64" s="93"/>
      <c r="O64" s="93"/>
      <c r="P64" s="93"/>
      <c r="Q64" s="93"/>
      <c r="R64" s="211"/>
      <c r="S64" s="67"/>
      <c r="T64" s="67"/>
      <c r="U64" s="67"/>
      <c r="V64" s="67"/>
      <c r="W64" s="67"/>
      <c r="X64" s="67"/>
      <c r="Y64" s="67"/>
      <c r="Z64" s="67"/>
      <c r="AA64" s="67"/>
      <c r="AB64" s="67"/>
      <c r="AJ64" s="7"/>
    </row>
    <row r="65" spans="1:36" ht="20.100000000000001" customHeight="1" x14ac:dyDescent="0.3">
      <c r="A65" s="67"/>
      <c r="B65" s="210"/>
      <c r="C65" s="200"/>
      <c r="D65" s="199"/>
      <c r="E65" s="199"/>
      <c r="F65" s="199"/>
      <c r="G65" s="198"/>
      <c r="H65" s="93"/>
      <c r="I65" s="93"/>
      <c r="J65" s="93"/>
      <c r="K65" s="93"/>
      <c r="L65" s="93"/>
      <c r="M65" s="93"/>
      <c r="N65" s="93"/>
      <c r="O65" s="93"/>
      <c r="P65" s="93"/>
      <c r="Q65" s="93"/>
      <c r="R65" s="211"/>
      <c r="S65" s="67"/>
      <c r="T65" s="67"/>
      <c r="U65" s="67"/>
      <c r="V65" s="67"/>
      <c r="W65" s="67"/>
      <c r="X65" s="67"/>
      <c r="Y65" s="67"/>
      <c r="Z65" s="67"/>
      <c r="AA65" s="67"/>
      <c r="AB65" s="67"/>
      <c r="AJ65" s="7"/>
    </row>
    <row r="66" spans="1:36" ht="20.100000000000001" customHeight="1" x14ac:dyDescent="0.3">
      <c r="A66" s="67"/>
      <c r="B66" s="210"/>
      <c r="C66" s="200"/>
      <c r="D66" s="199"/>
      <c r="E66" s="201"/>
      <c r="F66" s="199"/>
      <c r="G66" s="202"/>
      <c r="H66" s="93"/>
      <c r="I66" s="93"/>
      <c r="J66" s="93"/>
      <c r="K66" s="93"/>
      <c r="L66" s="93"/>
      <c r="M66" s="93"/>
      <c r="N66" s="93"/>
      <c r="O66" s="93"/>
      <c r="P66" s="93"/>
      <c r="Q66" s="93"/>
      <c r="R66" s="211"/>
      <c r="S66" s="67"/>
      <c r="T66" s="67"/>
      <c r="U66" s="67"/>
      <c r="V66" s="67"/>
      <c r="W66" s="67"/>
      <c r="X66" s="67"/>
      <c r="Y66" s="67"/>
      <c r="Z66" s="67"/>
      <c r="AA66" s="67"/>
      <c r="AB66" s="67"/>
      <c r="AJ66" s="7"/>
    </row>
    <row r="67" spans="1:36" ht="20.100000000000001" customHeight="1" x14ac:dyDescent="0.3">
      <c r="A67" s="67"/>
      <c r="B67" s="210"/>
      <c r="C67" s="200"/>
      <c r="D67" s="199"/>
      <c r="E67" s="199"/>
      <c r="F67" s="199"/>
      <c r="G67" s="198"/>
      <c r="H67" s="93"/>
      <c r="I67" s="93"/>
      <c r="J67" s="93"/>
      <c r="K67" s="93"/>
      <c r="L67" s="93"/>
      <c r="M67" s="93"/>
      <c r="N67" s="93"/>
      <c r="O67" s="93"/>
      <c r="P67" s="93"/>
      <c r="Q67" s="93"/>
      <c r="R67" s="211"/>
      <c r="S67" s="67"/>
      <c r="T67" s="67"/>
      <c r="U67" s="67"/>
      <c r="V67" s="126"/>
      <c r="W67" s="108"/>
      <c r="X67" s="108"/>
      <c r="Y67" s="108"/>
      <c r="Z67" s="108"/>
      <c r="AA67" s="108"/>
      <c r="AB67" s="108"/>
      <c r="AC67" s="7"/>
      <c r="AD67" s="7"/>
      <c r="AE67" s="7"/>
      <c r="AF67" s="7"/>
      <c r="AG67" s="7"/>
      <c r="AH67" s="7"/>
      <c r="AI67" s="7"/>
      <c r="AJ67" s="7"/>
    </row>
    <row r="68" spans="1:36" ht="36" customHeight="1" x14ac:dyDescent="0.3">
      <c r="A68" s="67"/>
      <c r="B68" s="210"/>
      <c r="C68" s="200"/>
      <c r="D68" s="199"/>
      <c r="E68" s="201"/>
      <c r="F68" s="199"/>
      <c r="G68" s="203"/>
      <c r="H68" s="93"/>
      <c r="I68" s="93"/>
      <c r="J68" s="93"/>
      <c r="K68" s="93"/>
      <c r="L68" s="93"/>
      <c r="M68" s="93"/>
      <c r="N68" s="93"/>
      <c r="O68" s="93"/>
      <c r="P68" s="93"/>
      <c r="Q68" s="93"/>
      <c r="R68" s="211"/>
      <c r="S68" s="67"/>
      <c r="T68" s="67"/>
      <c r="U68" s="67"/>
      <c r="V68" s="126"/>
      <c r="W68" s="108"/>
      <c r="X68" s="108"/>
      <c r="Y68" s="108"/>
      <c r="Z68" s="108"/>
      <c r="AA68" s="108"/>
      <c r="AB68" s="108"/>
      <c r="AC68" s="7"/>
      <c r="AD68" s="7"/>
      <c r="AE68" s="7"/>
      <c r="AF68" s="7"/>
      <c r="AG68" s="7"/>
      <c r="AH68" s="7"/>
      <c r="AI68" s="7"/>
      <c r="AJ68" s="7"/>
    </row>
    <row r="69" spans="1:36" ht="20.100000000000001" customHeight="1" x14ac:dyDescent="0.25">
      <c r="A69" s="67"/>
      <c r="B69" s="210"/>
      <c r="C69" s="204" t="s">
        <v>111</v>
      </c>
      <c r="D69" s="282" t="s">
        <v>112</v>
      </c>
      <c r="E69" s="282"/>
      <c r="F69" s="282"/>
      <c r="G69" s="282"/>
      <c r="H69" s="282"/>
      <c r="I69" s="282"/>
      <c r="J69" s="282"/>
      <c r="K69" s="282"/>
      <c r="L69" s="282"/>
      <c r="M69" s="282"/>
      <c r="N69" s="282"/>
      <c r="O69" s="282"/>
      <c r="P69" s="282"/>
      <c r="Q69" s="93"/>
      <c r="R69" s="211"/>
      <c r="S69" s="67"/>
      <c r="T69" s="67"/>
      <c r="U69" s="67"/>
      <c r="V69" s="126"/>
      <c r="W69" s="67"/>
      <c r="X69" s="67"/>
      <c r="Y69" s="67"/>
      <c r="Z69" s="67"/>
      <c r="AA69" s="67"/>
      <c r="AB69" s="67"/>
    </row>
    <row r="70" spans="1:36" ht="20.100000000000001" customHeight="1" x14ac:dyDescent="0.25">
      <c r="A70" s="67"/>
      <c r="B70" s="219"/>
      <c r="C70" s="209"/>
      <c r="D70" s="282"/>
      <c r="E70" s="282"/>
      <c r="F70" s="282"/>
      <c r="G70" s="282"/>
      <c r="H70" s="282"/>
      <c r="I70" s="282"/>
      <c r="J70" s="282"/>
      <c r="K70" s="282"/>
      <c r="L70" s="282"/>
      <c r="M70" s="282"/>
      <c r="N70" s="282"/>
      <c r="O70" s="282"/>
      <c r="P70" s="282"/>
      <c r="Q70" s="93"/>
      <c r="R70" s="211"/>
      <c r="S70" s="67"/>
      <c r="T70" s="67"/>
      <c r="U70" s="67"/>
      <c r="V70" s="126"/>
      <c r="W70" s="67"/>
      <c r="X70" s="67"/>
      <c r="Y70" s="67"/>
      <c r="Z70" s="67"/>
      <c r="AA70" s="67"/>
      <c r="AB70" s="67"/>
    </row>
    <row r="71" spans="1:36" ht="20.100000000000001" customHeight="1" x14ac:dyDescent="0.25">
      <c r="A71" s="67"/>
      <c r="B71" s="219"/>
      <c r="C71" s="209"/>
      <c r="D71" s="282"/>
      <c r="E71" s="282"/>
      <c r="F71" s="282"/>
      <c r="G71" s="282"/>
      <c r="H71" s="282"/>
      <c r="I71" s="282"/>
      <c r="J71" s="282"/>
      <c r="K71" s="282"/>
      <c r="L71" s="282"/>
      <c r="M71" s="282"/>
      <c r="N71" s="282"/>
      <c r="O71" s="282"/>
      <c r="P71" s="282"/>
      <c r="Q71" s="93"/>
      <c r="R71" s="211"/>
      <c r="S71" s="67"/>
      <c r="T71" s="67"/>
      <c r="U71" s="67"/>
      <c r="V71" s="126"/>
      <c r="W71" s="67"/>
      <c r="X71" s="67"/>
      <c r="Y71" s="67"/>
      <c r="Z71" s="67"/>
      <c r="AA71" s="67"/>
      <c r="AB71" s="67"/>
    </row>
    <row r="72" spans="1:36" ht="20.100000000000001" customHeight="1" x14ac:dyDescent="0.25">
      <c r="A72" s="67"/>
      <c r="B72" s="210"/>
      <c r="C72" s="205" t="s">
        <v>62</v>
      </c>
      <c r="D72" s="282" t="s">
        <v>90</v>
      </c>
      <c r="E72" s="283"/>
      <c r="F72" s="283"/>
      <c r="G72" s="283"/>
      <c r="H72" s="283"/>
      <c r="I72" s="283"/>
      <c r="J72" s="283"/>
      <c r="K72" s="283"/>
      <c r="L72" s="283"/>
      <c r="M72" s="283"/>
      <c r="N72" s="283"/>
      <c r="O72" s="283"/>
      <c r="P72" s="283"/>
      <c r="Q72" s="209"/>
      <c r="R72" s="220"/>
      <c r="S72" s="67"/>
      <c r="T72" s="67"/>
      <c r="U72" s="67"/>
      <c r="V72" s="126"/>
      <c r="W72" s="67"/>
      <c r="X72" s="67"/>
      <c r="Y72" s="67"/>
      <c r="Z72" s="67"/>
      <c r="AA72" s="67"/>
      <c r="AB72" s="67"/>
    </row>
    <row r="73" spans="1:36" ht="20.100000000000001" customHeight="1" x14ac:dyDescent="0.25">
      <c r="A73" s="67"/>
      <c r="B73" s="221"/>
      <c r="C73" s="93"/>
      <c r="D73" s="283"/>
      <c r="E73" s="283"/>
      <c r="F73" s="283"/>
      <c r="G73" s="283"/>
      <c r="H73" s="283"/>
      <c r="I73" s="283"/>
      <c r="J73" s="283"/>
      <c r="K73" s="283"/>
      <c r="L73" s="283"/>
      <c r="M73" s="283"/>
      <c r="N73" s="283"/>
      <c r="O73" s="283"/>
      <c r="P73" s="283"/>
      <c r="Q73" s="209"/>
      <c r="R73" s="220"/>
      <c r="S73" s="67"/>
      <c r="T73" s="67"/>
      <c r="U73" s="67"/>
      <c r="V73" s="126"/>
      <c r="W73" s="67"/>
      <c r="X73" s="67"/>
      <c r="Y73" s="67"/>
      <c r="Z73" s="67"/>
      <c r="AA73" s="67"/>
      <c r="AB73" s="67"/>
    </row>
    <row r="74" spans="1:36" ht="20.100000000000001" customHeight="1" thickBot="1" x14ac:dyDescent="0.3">
      <c r="A74" s="67"/>
      <c r="B74" s="222"/>
      <c r="C74" s="214"/>
      <c r="D74" s="284"/>
      <c r="E74" s="284"/>
      <c r="F74" s="284"/>
      <c r="G74" s="284"/>
      <c r="H74" s="284"/>
      <c r="I74" s="284"/>
      <c r="J74" s="284"/>
      <c r="K74" s="284"/>
      <c r="L74" s="284"/>
      <c r="M74" s="284"/>
      <c r="N74" s="284"/>
      <c r="O74" s="284"/>
      <c r="P74" s="284"/>
      <c r="Q74" s="223"/>
      <c r="R74" s="224"/>
      <c r="S74" s="67"/>
      <c r="T74" s="67"/>
      <c r="U74" s="67"/>
      <c r="V74" s="126"/>
      <c r="W74" s="67"/>
      <c r="X74" s="67"/>
      <c r="Y74" s="67"/>
      <c r="Z74" s="67"/>
      <c r="AA74" s="67"/>
      <c r="AB74" s="67"/>
    </row>
    <row r="75" spans="1:36" ht="20.100000000000001" customHeight="1" thickBot="1" x14ac:dyDescent="0.3">
      <c r="A75" s="67"/>
      <c r="B75" s="122"/>
      <c r="C75" s="67"/>
      <c r="D75" s="67"/>
      <c r="E75" s="67"/>
      <c r="F75" s="67"/>
      <c r="G75" s="67"/>
      <c r="H75" s="67"/>
      <c r="I75" s="67"/>
      <c r="J75" s="67"/>
      <c r="K75" s="67"/>
      <c r="L75" s="67"/>
      <c r="M75" s="67"/>
      <c r="N75" s="67"/>
      <c r="O75" s="67"/>
      <c r="P75" s="67"/>
      <c r="Q75" s="122"/>
      <c r="R75" s="122"/>
      <c r="T75" s="67"/>
      <c r="U75" s="67"/>
      <c r="V75" s="126"/>
      <c r="W75" s="67"/>
      <c r="X75" s="67"/>
      <c r="Y75" s="67"/>
      <c r="Z75" s="67"/>
      <c r="AA75" s="67"/>
      <c r="AB75" s="67"/>
    </row>
    <row r="76" spans="1:36" ht="20.100000000000001" customHeight="1" x14ac:dyDescent="0.35">
      <c r="A76" s="67"/>
      <c r="B76" s="123" t="s">
        <v>110</v>
      </c>
      <c r="C76" s="124">
        <v>5</v>
      </c>
      <c r="D76" s="285" t="s">
        <v>86</v>
      </c>
      <c r="E76" s="285"/>
      <c r="F76" s="285"/>
      <c r="G76" s="285"/>
      <c r="H76" s="285"/>
      <c r="I76" s="285"/>
      <c r="J76" s="285"/>
      <c r="K76" s="285"/>
      <c r="L76" s="285"/>
      <c r="M76" s="285"/>
      <c r="N76" s="285"/>
      <c r="O76" s="285"/>
      <c r="P76" s="285"/>
      <c r="Q76" s="285"/>
      <c r="R76" s="286"/>
      <c r="S76" s="67"/>
      <c r="T76" s="67"/>
      <c r="U76" s="67"/>
      <c r="V76" s="126"/>
      <c r="W76" s="67"/>
      <c r="X76" s="67"/>
      <c r="Y76" s="67"/>
      <c r="Z76" s="67"/>
      <c r="AA76" s="67"/>
      <c r="AB76" s="67"/>
    </row>
    <row r="77" spans="1:36" ht="20.100000000000001" customHeight="1" thickBot="1" x14ac:dyDescent="0.35">
      <c r="A77" s="67"/>
      <c r="B77" s="125"/>
      <c r="C77" s="119"/>
      <c r="D77" s="287"/>
      <c r="E77" s="287"/>
      <c r="F77" s="287"/>
      <c r="G77" s="287"/>
      <c r="H77" s="287"/>
      <c r="I77" s="287"/>
      <c r="J77" s="287"/>
      <c r="K77" s="287"/>
      <c r="L77" s="287"/>
      <c r="M77" s="287"/>
      <c r="N77" s="287"/>
      <c r="O77" s="287"/>
      <c r="P77" s="287"/>
      <c r="Q77" s="287"/>
      <c r="R77" s="288"/>
      <c r="S77" s="67"/>
      <c r="T77" s="67"/>
      <c r="U77" s="67"/>
      <c r="V77" s="126"/>
      <c r="W77" s="108"/>
      <c r="X77" s="108"/>
      <c r="Y77" s="108"/>
      <c r="Z77" s="108"/>
      <c r="AA77" s="108"/>
      <c r="AB77" s="108"/>
      <c r="AC77" s="7"/>
      <c r="AD77" s="7"/>
      <c r="AE77" s="7"/>
      <c r="AF77" s="7"/>
      <c r="AG77" s="7"/>
      <c r="AH77" s="7"/>
      <c r="AI77" s="7"/>
      <c r="AJ77" s="7"/>
    </row>
    <row r="78" spans="1:36" ht="20.100000000000001" customHeight="1" thickBot="1" x14ac:dyDescent="0.35">
      <c r="A78" s="67"/>
      <c r="B78" s="67"/>
      <c r="C78" s="111"/>
      <c r="D78" s="122"/>
      <c r="E78" s="122"/>
      <c r="F78" s="122"/>
      <c r="G78" s="122"/>
      <c r="H78" s="122"/>
      <c r="I78" s="122"/>
      <c r="J78" s="122"/>
      <c r="K78" s="122"/>
      <c r="L78" s="122"/>
      <c r="M78" s="122"/>
      <c r="N78" s="122"/>
      <c r="O78" s="122"/>
      <c r="P78" s="122"/>
      <c r="Q78" s="67"/>
      <c r="R78" s="67"/>
      <c r="S78" s="67"/>
      <c r="T78" s="67"/>
      <c r="U78" s="67"/>
      <c r="V78" s="126"/>
      <c r="W78" s="108"/>
      <c r="X78" s="108"/>
      <c r="Y78" s="108"/>
      <c r="Z78" s="108"/>
      <c r="AA78" s="108"/>
      <c r="AB78" s="108"/>
      <c r="AC78" s="7"/>
      <c r="AD78" s="7"/>
      <c r="AE78" s="7"/>
      <c r="AF78" s="7"/>
      <c r="AG78" s="7"/>
      <c r="AH78" s="7"/>
      <c r="AI78" s="7"/>
      <c r="AJ78" s="7"/>
    </row>
    <row r="79" spans="1:36" ht="20.100000000000001" customHeight="1" x14ac:dyDescent="0.35">
      <c r="A79" s="67"/>
      <c r="B79" s="123" t="s">
        <v>110</v>
      </c>
      <c r="C79" s="124">
        <v>6</v>
      </c>
      <c r="D79" s="285" t="s">
        <v>129</v>
      </c>
      <c r="E79" s="285"/>
      <c r="F79" s="285"/>
      <c r="G79" s="285"/>
      <c r="H79" s="285"/>
      <c r="I79" s="285"/>
      <c r="J79" s="285"/>
      <c r="K79" s="285"/>
      <c r="L79" s="285"/>
      <c r="M79" s="285"/>
      <c r="N79" s="285"/>
      <c r="O79" s="285"/>
      <c r="P79" s="285"/>
      <c r="Q79" s="285"/>
      <c r="R79" s="286"/>
      <c r="S79" s="110"/>
      <c r="T79" s="67"/>
      <c r="U79" s="67"/>
      <c r="V79" s="126"/>
      <c r="W79" s="108"/>
      <c r="X79" s="108"/>
      <c r="Y79" s="108"/>
      <c r="Z79" s="108"/>
      <c r="AA79" s="108"/>
      <c r="AB79" s="108"/>
      <c r="AC79" s="7"/>
      <c r="AD79" s="7"/>
      <c r="AE79" s="7"/>
      <c r="AF79" s="7"/>
      <c r="AG79" s="7"/>
      <c r="AH79" s="7"/>
      <c r="AI79" s="7"/>
      <c r="AJ79" s="7"/>
    </row>
    <row r="80" spans="1:36" ht="20.100000000000001" customHeight="1" thickBot="1" x14ac:dyDescent="0.35">
      <c r="A80" s="67"/>
      <c r="B80" s="125"/>
      <c r="C80" s="119"/>
      <c r="D80" s="287"/>
      <c r="E80" s="287"/>
      <c r="F80" s="287"/>
      <c r="G80" s="287"/>
      <c r="H80" s="287"/>
      <c r="I80" s="287"/>
      <c r="J80" s="287"/>
      <c r="K80" s="287"/>
      <c r="L80" s="287"/>
      <c r="M80" s="287"/>
      <c r="N80" s="287"/>
      <c r="O80" s="287"/>
      <c r="P80" s="287"/>
      <c r="Q80" s="287"/>
      <c r="R80" s="288"/>
      <c r="S80" s="110"/>
      <c r="T80" s="67"/>
      <c r="U80" s="67"/>
      <c r="V80" s="126"/>
      <c r="W80" s="108"/>
      <c r="X80" s="108"/>
      <c r="Y80" s="108"/>
      <c r="Z80" s="108"/>
      <c r="AA80" s="108"/>
      <c r="AB80" s="108"/>
      <c r="AC80" s="7"/>
      <c r="AD80" s="7"/>
      <c r="AE80" s="7"/>
      <c r="AF80" s="7"/>
      <c r="AG80" s="7"/>
      <c r="AH80" s="7"/>
      <c r="AI80" s="7"/>
      <c r="AJ80" s="7"/>
    </row>
    <row r="81" spans="1:28" ht="20.100000000000001" customHeight="1" thickBot="1" x14ac:dyDescent="0.3">
      <c r="A81" s="67"/>
      <c r="B81" s="67"/>
      <c r="C81" s="67"/>
      <c r="D81" s="67"/>
      <c r="E81" s="67"/>
      <c r="F81" s="67"/>
      <c r="G81" s="67"/>
      <c r="H81" s="67"/>
      <c r="I81" s="67"/>
      <c r="J81" s="67"/>
      <c r="K81" s="67"/>
      <c r="L81" s="67"/>
      <c r="M81" s="67"/>
      <c r="N81" s="67"/>
      <c r="O81" s="67"/>
      <c r="P81" s="67"/>
      <c r="Q81" s="67"/>
      <c r="R81" s="67"/>
      <c r="S81" s="109"/>
      <c r="T81" s="67"/>
      <c r="U81" s="67"/>
      <c r="V81" s="67"/>
      <c r="W81" s="67"/>
      <c r="X81" s="67"/>
      <c r="Y81" s="67"/>
      <c r="Z81" s="67"/>
      <c r="AA81" s="67"/>
      <c r="AB81" s="67"/>
    </row>
    <row r="82" spans="1:28" ht="19.5" thickBot="1" x14ac:dyDescent="0.35">
      <c r="A82" s="67"/>
      <c r="B82" s="166" t="s">
        <v>115</v>
      </c>
      <c r="C82" s="207"/>
      <c r="D82" s="207"/>
      <c r="E82" s="207"/>
      <c r="F82" s="207"/>
      <c r="G82" s="167"/>
      <c r="H82" s="167"/>
      <c r="I82" s="167"/>
      <c r="J82" s="167"/>
      <c r="K82" s="167"/>
      <c r="L82" s="167"/>
      <c r="M82" s="167"/>
      <c r="N82" s="167"/>
      <c r="O82" s="167"/>
      <c r="P82" s="167"/>
      <c r="Q82" s="167"/>
      <c r="R82" s="168"/>
      <c r="S82" s="109"/>
      <c r="T82" s="67"/>
      <c r="U82" s="67"/>
      <c r="V82" s="67"/>
      <c r="W82" s="67"/>
      <c r="X82" s="67"/>
      <c r="Y82" s="67"/>
      <c r="Z82" s="67"/>
      <c r="AA82" s="67"/>
      <c r="AB82" s="67"/>
    </row>
    <row r="83" spans="1:28" ht="18.75" x14ac:dyDescent="0.25">
      <c r="A83" s="67"/>
      <c r="B83" s="225" t="s">
        <v>63</v>
      </c>
      <c r="C83" s="289" t="s">
        <v>91</v>
      </c>
      <c r="D83" s="290"/>
      <c r="E83" s="290"/>
      <c r="F83" s="290"/>
      <c r="G83" s="290"/>
      <c r="H83" s="290"/>
      <c r="I83" s="290"/>
      <c r="J83" s="290"/>
      <c r="K83" s="290"/>
      <c r="L83" s="290"/>
      <c r="M83" s="290"/>
      <c r="N83" s="290"/>
      <c r="O83" s="290"/>
      <c r="P83" s="290"/>
      <c r="Q83" s="290"/>
      <c r="R83" s="291"/>
      <c r="S83" s="109"/>
      <c r="T83" s="67"/>
      <c r="U83" s="67"/>
      <c r="V83" s="67"/>
      <c r="W83" s="67"/>
      <c r="X83" s="67"/>
      <c r="Y83" s="67"/>
      <c r="Z83" s="67"/>
      <c r="AA83" s="67"/>
      <c r="AB83" s="67"/>
    </row>
    <row r="84" spans="1:28" ht="18.75" x14ac:dyDescent="0.25">
      <c r="A84" s="67"/>
      <c r="B84" s="219"/>
      <c r="C84" s="270"/>
      <c r="D84" s="270"/>
      <c r="E84" s="270"/>
      <c r="F84" s="270"/>
      <c r="G84" s="270"/>
      <c r="H84" s="270"/>
      <c r="I84" s="270"/>
      <c r="J84" s="270"/>
      <c r="K84" s="270"/>
      <c r="L84" s="270"/>
      <c r="M84" s="270"/>
      <c r="N84" s="270"/>
      <c r="O84" s="270"/>
      <c r="P84" s="270"/>
      <c r="Q84" s="270"/>
      <c r="R84" s="271"/>
      <c r="S84" s="67"/>
      <c r="T84" s="67"/>
      <c r="U84" s="67"/>
      <c r="V84" s="67"/>
      <c r="W84" s="67"/>
      <c r="X84" s="67"/>
      <c r="Y84" s="67"/>
      <c r="Z84" s="67"/>
      <c r="AA84" s="67"/>
      <c r="AB84" s="67"/>
    </row>
    <row r="85" spans="1:28" ht="24.75" customHeight="1" x14ac:dyDescent="0.25">
      <c r="A85" s="67"/>
      <c r="B85" s="219"/>
      <c r="C85" s="270"/>
      <c r="D85" s="270"/>
      <c r="E85" s="270"/>
      <c r="F85" s="270"/>
      <c r="G85" s="270"/>
      <c r="H85" s="270"/>
      <c r="I85" s="270"/>
      <c r="J85" s="270"/>
      <c r="K85" s="270"/>
      <c r="L85" s="270"/>
      <c r="M85" s="270"/>
      <c r="N85" s="270"/>
      <c r="O85" s="270"/>
      <c r="P85" s="270"/>
      <c r="Q85" s="270"/>
      <c r="R85" s="271"/>
      <c r="S85" s="67"/>
      <c r="T85" s="67"/>
      <c r="U85" s="67"/>
      <c r="V85" s="67"/>
      <c r="W85" s="67"/>
      <c r="X85" s="67"/>
      <c r="Y85" s="67"/>
      <c r="Z85" s="67"/>
      <c r="AA85" s="67"/>
      <c r="AB85" s="67"/>
    </row>
    <row r="86" spans="1:28" ht="18.75" customHeight="1" x14ac:dyDescent="0.25">
      <c r="A86" s="67"/>
      <c r="B86" s="219" t="s">
        <v>64</v>
      </c>
      <c r="C86" s="269" t="s">
        <v>92</v>
      </c>
      <c r="D86" s="270"/>
      <c r="E86" s="270"/>
      <c r="F86" s="270"/>
      <c r="G86" s="270"/>
      <c r="H86" s="270"/>
      <c r="I86" s="270"/>
      <c r="J86" s="270"/>
      <c r="K86" s="270"/>
      <c r="L86" s="270"/>
      <c r="M86" s="270"/>
      <c r="N86" s="270"/>
      <c r="O86" s="270"/>
      <c r="P86" s="270"/>
      <c r="Q86" s="270"/>
      <c r="R86" s="271"/>
      <c r="S86" s="109"/>
      <c r="T86" s="67"/>
      <c r="U86" s="67"/>
      <c r="V86" s="67"/>
      <c r="W86" s="67"/>
      <c r="X86" s="67"/>
      <c r="Y86" s="67"/>
      <c r="Z86" s="67"/>
      <c r="AA86" s="67"/>
      <c r="AB86" s="67"/>
    </row>
    <row r="87" spans="1:28" ht="15" customHeight="1" x14ac:dyDescent="0.25">
      <c r="A87" s="67"/>
      <c r="B87" s="219"/>
      <c r="C87" s="270"/>
      <c r="D87" s="270"/>
      <c r="E87" s="270"/>
      <c r="F87" s="270"/>
      <c r="G87" s="270"/>
      <c r="H87" s="270"/>
      <c r="I87" s="270"/>
      <c r="J87" s="270"/>
      <c r="K87" s="270"/>
      <c r="L87" s="270"/>
      <c r="M87" s="270"/>
      <c r="N87" s="270"/>
      <c r="O87" s="270"/>
      <c r="P87" s="270"/>
      <c r="Q87" s="270"/>
      <c r="R87" s="271"/>
      <c r="S87" s="109"/>
      <c r="T87" s="67"/>
      <c r="U87" s="67"/>
      <c r="V87" s="67"/>
      <c r="W87" s="67"/>
      <c r="X87" s="67"/>
      <c r="Y87" s="67"/>
      <c r="Z87" s="67"/>
      <c r="AA87" s="67"/>
      <c r="AB87" s="67"/>
    </row>
    <row r="88" spans="1:28" ht="24" customHeight="1" x14ac:dyDescent="0.25">
      <c r="A88" s="67"/>
      <c r="B88" s="219"/>
      <c r="C88" s="270"/>
      <c r="D88" s="270"/>
      <c r="E88" s="270"/>
      <c r="F88" s="270"/>
      <c r="G88" s="270"/>
      <c r="H88" s="270"/>
      <c r="I88" s="270"/>
      <c r="J88" s="270"/>
      <c r="K88" s="270"/>
      <c r="L88" s="270"/>
      <c r="M88" s="270"/>
      <c r="N88" s="270"/>
      <c r="O88" s="270"/>
      <c r="P88" s="270"/>
      <c r="Q88" s="270"/>
      <c r="R88" s="271"/>
      <c r="S88" s="67"/>
      <c r="T88" s="67"/>
      <c r="U88" s="67"/>
      <c r="V88" s="67"/>
      <c r="W88" s="67"/>
      <c r="X88" s="67"/>
      <c r="Y88" s="67"/>
      <c r="Z88" s="67"/>
      <c r="AA88" s="67"/>
      <c r="AB88" s="67"/>
    </row>
    <row r="89" spans="1:28" ht="18.75" x14ac:dyDescent="0.25">
      <c r="A89" s="67"/>
      <c r="B89" s="219" t="s">
        <v>65</v>
      </c>
      <c r="C89" s="272" t="s">
        <v>66</v>
      </c>
      <c r="D89" s="273"/>
      <c r="E89" s="273"/>
      <c r="F89" s="273"/>
      <c r="G89" s="273"/>
      <c r="H89" s="273"/>
      <c r="I89" s="273"/>
      <c r="J89" s="273"/>
      <c r="K89" s="273"/>
      <c r="L89" s="273"/>
      <c r="M89" s="273"/>
      <c r="N89" s="273"/>
      <c r="O89" s="273"/>
      <c r="P89" s="273"/>
      <c r="Q89" s="273"/>
      <c r="R89" s="274"/>
      <c r="S89" s="67"/>
      <c r="T89" s="67"/>
      <c r="U89" s="67"/>
      <c r="V89" s="67"/>
      <c r="W89" s="67"/>
      <c r="X89" s="67"/>
      <c r="Y89" s="67"/>
      <c r="Z89" s="67"/>
      <c r="AA89" s="67"/>
      <c r="AB89" s="67"/>
    </row>
    <row r="90" spans="1:28" x14ac:dyDescent="0.25">
      <c r="A90" s="67"/>
      <c r="B90" s="210"/>
      <c r="C90" s="273"/>
      <c r="D90" s="273"/>
      <c r="E90" s="273"/>
      <c r="F90" s="273"/>
      <c r="G90" s="273"/>
      <c r="H90" s="273"/>
      <c r="I90" s="273"/>
      <c r="J90" s="273"/>
      <c r="K90" s="273"/>
      <c r="L90" s="273"/>
      <c r="M90" s="273"/>
      <c r="N90" s="273"/>
      <c r="O90" s="273"/>
      <c r="P90" s="273"/>
      <c r="Q90" s="273"/>
      <c r="R90" s="274"/>
      <c r="S90" s="67"/>
      <c r="T90" s="67"/>
      <c r="U90" s="67"/>
      <c r="V90" s="67"/>
      <c r="W90" s="67"/>
      <c r="X90" s="67"/>
      <c r="Y90" s="67"/>
      <c r="Z90" s="67"/>
      <c r="AA90" s="67"/>
      <c r="AB90" s="67"/>
    </row>
    <row r="91" spans="1:28" x14ac:dyDescent="0.25">
      <c r="A91" s="67"/>
      <c r="B91" s="210"/>
      <c r="C91" s="273"/>
      <c r="D91" s="273"/>
      <c r="E91" s="273"/>
      <c r="F91" s="273"/>
      <c r="G91" s="273"/>
      <c r="H91" s="273"/>
      <c r="I91" s="273"/>
      <c r="J91" s="273"/>
      <c r="K91" s="273"/>
      <c r="L91" s="273"/>
      <c r="M91" s="273"/>
      <c r="N91" s="273"/>
      <c r="O91" s="273"/>
      <c r="P91" s="273"/>
      <c r="Q91" s="273"/>
      <c r="R91" s="274"/>
      <c r="S91" s="67"/>
      <c r="T91" s="67"/>
      <c r="U91" s="67"/>
      <c r="V91" s="67"/>
      <c r="W91" s="67"/>
      <c r="X91" s="67"/>
      <c r="Y91" s="67"/>
      <c r="Z91" s="67"/>
      <c r="AA91" s="67"/>
      <c r="AB91" s="67"/>
    </row>
    <row r="92" spans="1:28" ht="15.75" thickBot="1" x14ac:dyDescent="0.3">
      <c r="A92" s="67"/>
      <c r="B92" s="226"/>
      <c r="C92" s="275"/>
      <c r="D92" s="275"/>
      <c r="E92" s="275"/>
      <c r="F92" s="275"/>
      <c r="G92" s="275"/>
      <c r="H92" s="275"/>
      <c r="I92" s="275"/>
      <c r="J92" s="275"/>
      <c r="K92" s="275"/>
      <c r="L92" s="275"/>
      <c r="M92" s="275"/>
      <c r="N92" s="275"/>
      <c r="O92" s="275"/>
      <c r="P92" s="275"/>
      <c r="Q92" s="275"/>
      <c r="R92" s="276"/>
      <c r="S92" s="67"/>
      <c r="T92" s="67"/>
      <c r="U92" s="67"/>
      <c r="V92" s="67"/>
      <c r="W92" s="67"/>
      <c r="X92" s="67"/>
      <c r="Y92" s="67"/>
      <c r="Z92" s="67"/>
      <c r="AA92" s="67"/>
      <c r="AB92" s="67"/>
    </row>
    <row r="93" spans="1:28" x14ac:dyDescent="0.25">
      <c r="A93" s="67"/>
      <c r="B93" s="67"/>
      <c r="C93" s="67"/>
      <c r="D93" s="67"/>
      <c r="E93" s="67"/>
      <c r="F93" s="67"/>
      <c r="G93" s="67"/>
      <c r="H93" s="67"/>
      <c r="I93" s="67"/>
      <c r="J93" s="67"/>
      <c r="K93" s="67"/>
      <c r="L93" s="67"/>
      <c r="M93" s="67"/>
      <c r="N93" s="67"/>
      <c r="O93" s="67"/>
      <c r="P93" s="67"/>
      <c r="Q93" s="67"/>
      <c r="R93" s="67"/>
      <c r="S93" s="67"/>
      <c r="T93" s="67"/>
      <c r="U93" s="67"/>
      <c r="V93" s="67"/>
      <c r="W93" s="67"/>
      <c r="X93" s="67"/>
      <c r="Y93" s="67"/>
      <c r="Z93" s="67"/>
      <c r="AA93" s="67"/>
      <c r="AB93" s="67"/>
    </row>
    <row r="94" spans="1:28" x14ac:dyDescent="0.25">
      <c r="A94" s="67"/>
      <c r="B94" s="67"/>
      <c r="C94" s="67"/>
      <c r="D94" s="67"/>
      <c r="E94" s="67"/>
      <c r="F94" s="67"/>
      <c r="G94" s="67"/>
      <c r="H94" s="67"/>
      <c r="I94" s="67"/>
      <c r="J94" s="67"/>
      <c r="K94" s="67"/>
      <c r="L94" s="67"/>
      <c r="M94" s="67"/>
      <c r="N94" s="67"/>
      <c r="O94" s="67"/>
      <c r="P94" s="67"/>
      <c r="Q94" s="67"/>
      <c r="R94" s="67"/>
      <c r="S94" s="67"/>
      <c r="T94" s="67"/>
      <c r="U94" s="67"/>
      <c r="V94" s="67"/>
      <c r="W94" s="67"/>
      <c r="X94" s="67"/>
      <c r="Y94" s="67"/>
      <c r="Z94" s="67"/>
      <c r="AA94" s="67"/>
      <c r="AB94" s="67"/>
    </row>
    <row r="95" spans="1:28" x14ac:dyDescent="0.25">
      <c r="A95" s="67"/>
      <c r="B95" s="67"/>
      <c r="C95" s="67"/>
      <c r="D95" s="67"/>
      <c r="E95" s="67"/>
      <c r="F95" s="67"/>
      <c r="G95" s="67"/>
      <c r="H95" s="67"/>
      <c r="I95" s="67"/>
      <c r="J95" s="67"/>
      <c r="K95" s="67"/>
      <c r="L95" s="67"/>
      <c r="M95" s="67"/>
      <c r="N95" s="67"/>
      <c r="O95" s="67"/>
      <c r="P95" s="67"/>
      <c r="Q95" s="67"/>
      <c r="R95" s="67"/>
      <c r="S95" s="67"/>
      <c r="T95" s="67"/>
      <c r="U95" s="67"/>
      <c r="V95" s="67"/>
      <c r="W95" s="67"/>
      <c r="X95" s="67"/>
      <c r="Y95" s="67"/>
      <c r="Z95" s="67"/>
      <c r="AA95" s="67"/>
      <c r="AB95" s="67"/>
    </row>
    <row r="96" spans="1:28" x14ac:dyDescent="0.25">
      <c r="A96" s="67"/>
      <c r="B96" s="67"/>
      <c r="C96" s="67"/>
      <c r="D96" s="67"/>
      <c r="E96" s="67"/>
      <c r="F96" s="67"/>
      <c r="G96" s="67"/>
      <c r="H96" s="67"/>
      <c r="I96" s="67"/>
      <c r="J96" s="67"/>
      <c r="K96" s="67"/>
      <c r="L96" s="67"/>
      <c r="M96" s="67"/>
      <c r="N96" s="67"/>
      <c r="O96" s="67"/>
      <c r="P96" s="67"/>
      <c r="Q96" s="67"/>
      <c r="R96" s="67"/>
      <c r="S96" s="67"/>
      <c r="T96" s="67"/>
      <c r="U96" s="67"/>
      <c r="V96" s="67"/>
      <c r="W96" s="67"/>
      <c r="X96" s="67"/>
      <c r="Y96" s="67"/>
      <c r="Z96" s="67"/>
      <c r="AA96" s="67"/>
      <c r="AB96" s="67"/>
    </row>
    <row r="97" spans="1:28" x14ac:dyDescent="0.25">
      <c r="A97" s="67"/>
      <c r="B97" s="67"/>
      <c r="C97" s="67"/>
      <c r="D97" s="67"/>
      <c r="E97" s="67"/>
      <c r="F97" s="67"/>
      <c r="G97" s="67"/>
      <c r="H97" s="67"/>
      <c r="I97" s="67"/>
      <c r="J97" s="67"/>
      <c r="K97" s="67"/>
      <c r="L97" s="67"/>
      <c r="M97" s="67"/>
      <c r="N97" s="67"/>
      <c r="O97" s="67"/>
      <c r="P97" s="67"/>
      <c r="Q97" s="67"/>
      <c r="R97" s="67"/>
      <c r="S97" s="67"/>
      <c r="T97" s="67"/>
      <c r="U97" s="67"/>
      <c r="V97" s="67"/>
      <c r="W97" s="67"/>
      <c r="X97" s="67"/>
      <c r="Y97" s="67"/>
      <c r="Z97" s="67"/>
      <c r="AA97" s="67"/>
      <c r="AB97" s="67"/>
    </row>
    <row r="98" spans="1:28" x14ac:dyDescent="0.25">
      <c r="A98" s="67"/>
      <c r="B98" s="67"/>
      <c r="C98" s="67"/>
      <c r="D98" s="67"/>
      <c r="E98" s="67"/>
      <c r="F98" s="67"/>
      <c r="G98" s="67"/>
      <c r="H98" s="67"/>
      <c r="I98" s="67"/>
      <c r="J98" s="67"/>
      <c r="K98" s="67"/>
      <c r="L98" s="67"/>
      <c r="M98" s="67"/>
      <c r="N98" s="67"/>
      <c r="O98" s="67"/>
      <c r="P98" s="67"/>
      <c r="Q98" s="67"/>
      <c r="R98" s="67"/>
      <c r="S98" s="67"/>
      <c r="T98" s="67"/>
      <c r="U98" s="67"/>
      <c r="V98" s="67"/>
      <c r="W98" s="67"/>
      <c r="X98" s="67"/>
      <c r="Y98" s="67"/>
      <c r="Z98" s="67"/>
      <c r="AA98" s="67"/>
      <c r="AB98" s="67"/>
    </row>
    <row r="99" spans="1:28" x14ac:dyDescent="0.25">
      <c r="A99" s="67"/>
      <c r="B99" s="67"/>
      <c r="C99" s="67"/>
      <c r="D99" s="67"/>
      <c r="E99" s="67"/>
      <c r="F99" s="67"/>
      <c r="G99" s="67"/>
      <c r="H99" s="67"/>
      <c r="I99" s="67"/>
      <c r="J99" s="67"/>
      <c r="K99" s="67"/>
      <c r="L99" s="67"/>
      <c r="M99" s="67"/>
      <c r="N99" s="67"/>
      <c r="O99" s="67"/>
      <c r="P99" s="67"/>
      <c r="Q99" s="67"/>
      <c r="R99" s="67"/>
      <c r="S99" s="67"/>
      <c r="T99" s="67"/>
      <c r="U99" s="67"/>
      <c r="V99" s="67"/>
      <c r="W99" s="67"/>
      <c r="X99" s="67"/>
      <c r="Y99" s="67"/>
      <c r="Z99" s="67"/>
      <c r="AA99" s="67"/>
      <c r="AB99" s="67"/>
    </row>
    <row r="100" spans="1:28" x14ac:dyDescent="0.25">
      <c r="A100" s="67"/>
      <c r="B100" s="67"/>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c r="AA100" s="67"/>
      <c r="AB100" s="67"/>
    </row>
    <row r="101" spans="1:28" x14ac:dyDescent="0.25">
      <c r="A101" s="67"/>
      <c r="B101" s="67"/>
      <c r="C101" s="67"/>
      <c r="D101" s="67"/>
      <c r="E101" s="67"/>
      <c r="F101" s="67"/>
      <c r="G101" s="67"/>
      <c r="H101" s="67"/>
      <c r="I101" s="67"/>
      <c r="J101" s="67"/>
      <c r="K101" s="67"/>
      <c r="L101" s="67"/>
      <c r="M101" s="67"/>
      <c r="N101" s="67"/>
      <c r="O101" s="67"/>
      <c r="P101" s="67"/>
      <c r="Q101" s="67"/>
      <c r="R101" s="67"/>
      <c r="S101" s="67"/>
      <c r="T101" s="67"/>
      <c r="U101" s="67"/>
      <c r="V101" s="67"/>
      <c r="W101" s="67"/>
      <c r="X101" s="67"/>
      <c r="Y101" s="67"/>
      <c r="Z101" s="67"/>
      <c r="AA101" s="67"/>
      <c r="AB101" s="67"/>
    </row>
    <row r="102" spans="1:28" x14ac:dyDescent="0.25">
      <c r="A102" s="67"/>
      <c r="B102" s="67"/>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c r="AA102" s="67"/>
      <c r="AB102" s="67"/>
    </row>
    <row r="103" spans="1:28" x14ac:dyDescent="0.25">
      <c r="A103" s="67"/>
      <c r="B103" s="67"/>
      <c r="C103" s="67"/>
      <c r="D103" s="67"/>
      <c r="E103" s="67"/>
      <c r="F103" s="67"/>
      <c r="G103" s="67"/>
      <c r="H103" s="67"/>
      <c r="I103" s="67"/>
      <c r="J103" s="67"/>
      <c r="K103" s="67"/>
      <c r="L103" s="67"/>
      <c r="M103" s="67"/>
      <c r="N103" s="67"/>
      <c r="O103" s="67"/>
      <c r="P103" s="67"/>
      <c r="Q103" s="67"/>
      <c r="R103" s="67"/>
      <c r="S103" s="67"/>
      <c r="T103" s="67"/>
      <c r="U103" s="67"/>
      <c r="V103" s="67"/>
      <c r="W103" s="67"/>
      <c r="X103" s="67"/>
      <c r="Y103" s="67"/>
      <c r="Z103" s="67"/>
      <c r="AA103" s="67"/>
      <c r="AB103" s="67"/>
    </row>
    <row r="104" spans="1:28" x14ac:dyDescent="0.25">
      <c r="A104" s="67"/>
      <c r="B104" s="67"/>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c r="AA104" s="67"/>
      <c r="AB104" s="67"/>
    </row>
    <row r="105" spans="1:28" x14ac:dyDescent="0.25">
      <c r="A105" s="67"/>
      <c r="B105" s="67"/>
      <c r="C105" s="67"/>
      <c r="D105" s="67"/>
      <c r="E105" s="67"/>
      <c r="F105" s="67"/>
      <c r="G105" s="67"/>
      <c r="H105" s="67"/>
      <c r="I105" s="67"/>
      <c r="J105" s="67"/>
      <c r="K105" s="67"/>
      <c r="L105" s="67"/>
      <c r="M105" s="67"/>
      <c r="N105" s="67"/>
      <c r="O105" s="67"/>
      <c r="P105" s="67"/>
      <c r="Q105" s="67"/>
      <c r="R105" s="67"/>
      <c r="S105" s="67"/>
      <c r="T105" s="67"/>
      <c r="U105" s="67"/>
      <c r="V105" s="67"/>
      <c r="W105" s="67"/>
      <c r="X105" s="67"/>
      <c r="Y105" s="67"/>
      <c r="Z105" s="67"/>
      <c r="AA105" s="67"/>
      <c r="AB105" s="67"/>
    </row>
    <row r="106" spans="1:28" x14ac:dyDescent="0.25">
      <c r="A106" s="67"/>
      <c r="B106" s="67"/>
      <c r="C106" s="67"/>
      <c r="D106" s="67"/>
      <c r="E106" s="67"/>
      <c r="F106" s="67"/>
      <c r="G106" s="67"/>
      <c r="H106" s="67"/>
      <c r="I106" s="67"/>
      <c r="J106" s="67"/>
      <c r="K106" s="67"/>
      <c r="L106" s="67"/>
      <c r="M106" s="67"/>
      <c r="N106" s="67"/>
      <c r="O106" s="67"/>
      <c r="P106" s="67"/>
      <c r="Q106" s="67"/>
      <c r="R106" s="67"/>
      <c r="S106" s="67"/>
      <c r="T106" s="67"/>
      <c r="U106" s="67"/>
      <c r="V106" s="67"/>
      <c r="W106" s="67"/>
      <c r="X106" s="67"/>
      <c r="Y106" s="67"/>
      <c r="Z106" s="67"/>
      <c r="AA106" s="67"/>
      <c r="AB106" s="67"/>
    </row>
    <row r="107" spans="1:28" x14ac:dyDescent="0.25">
      <c r="A107" s="67"/>
      <c r="B107" s="67"/>
      <c r="C107" s="67"/>
      <c r="D107" s="67"/>
      <c r="E107" s="67"/>
      <c r="F107" s="67"/>
      <c r="G107" s="67"/>
      <c r="H107" s="67"/>
      <c r="I107" s="67"/>
      <c r="J107" s="67"/>
      <c r="K107" s="67"/>
      <c r="L107" s="67"/>
      <c r="M107" s="67"/>
      <c r="N107" s="67"/>
      <c r="O107" s="67"/>
      <c r="P107" s="67"/>
      <c r="Q107" s="67"/>
      <c r="R107" s="67"/>
      <c r="S107" s="67"/>
      <c r="T107" s="67"/>
      <c r="U107" s="67"/>
      <c r="V107" s="67"/>
      <c r="W107" s="67"/>
      <c r="X107" s="67"/>
      <c r="Y107" s="67"/>
      <c r="Z107" s="67"/>
      <c r="AA107" s="67"/>
      <c r="AB107" s="67"/>
    </row>
    <row r="108" spans="1:28" x14ac:dyDescent="0.25">
      <c r="A108" s="67"/>
      <c r="B108" s="67"/>
      <c r="C108" s="67"/>
      <c r="D108" s="67"/>
      <c r="E108" s="67"/>
      <c r="F108" s="67"/>
      <c r="G108" s="67"/>
      <c r="H108" s="67"/>
      <c r="I108" s="67"/>
      <c r="J108" s="67"/>
      <c r="K108" s="67"/>
      <c r="L108" s="67"/>
      <c r="M108" s="67"/>
      <c r="N108" s="67"/>
      <c r="O108" s="67"/>
      <c r="P108" s="67"/>
      <c r="Q108" s="67"/>
      <c r="R108" s="67"/>
      <c r="S108" s="67"/>
      <c r="T108" s="67"/>
      <c r="U108" s="67"/>
      <c r="V108" s="67"/>
      <c r="W108" s="67"/>
      <c r="X108" s="67"/>
      <c r="Y108" s="67"/>
      <c r="Z108" s="67"/>
      <c r="AA108" s="67"/>
      <c r="AB108" s="67"/>
    </row>
    <row r="109" spans="1:28" x14ac:dyDescent="0.25">
      <c r="A109" s="67"/>
      <c r="B109" s="67"/>
      <c r="C109" s="67"/>
      <c r="D109" s="67"/>
      <c r="E109" s="67"/>
      <c r="F109" s="67"/>
      <c r="G109" s="67"/>
      <c r="H109" s="67"/>
      <c r="I109" s="67"/>
      <c r="J109" s="67"/>
      <c r="K109" s="67"/>
      <c r="L109" s="67"/>
      <c r="M109" s="67"/>
      <c r="N109" s="67"/>
      <c r="O109" s="67"/>
      <c r="P109" s="67"/>
      <c r="Q109" s="67"/>
      <c r="R109" s="67"/>
      <c r="S109" s="67"/>
      <c r="T109" s="67"/>
      <c r="U109" s="67"/>
      <c r="V109" s="67"/>
      <c r="W109" s="67"/>
      <c r="X109" s="67"/>
      <c r="Y109" s="67"/>
      <c r="Z109" s="67"/>
      <c r="AA109" s="67"/>
      <c r="AB109" s="67"/>
    </row>
    <row r="110" spans="1:28" x14ac:dyDescent="0.25">
      <c r="A110" s="67"/>
      <c r="B110" s="67"/>
      <c r="C110" s="67"/>
      <c r="D110" s="67"/>
      <c r="E110" s="67"/>
      <c r="F110" s="67"/>
      <c r="G110" s="67"/>
      <c r="H110" s="67"/>
      <c r="I110" s="67"/>
      <c r="J110" s="67"/>
      <c r="K110" s="67"/>
      <c r="L110" s="67"/>
      <c r="M110" s="67"/>
      <c r="N110" s="67"/>
      <c r="O110" s="67"/>
      <c r="P110" s="67"/>
      <c r="Q110" s="67"/>
      <c r="R110" s="67"/>
      <c r="S110" s="67"/>
      <c r="T110" s="67"/>
      <c r="U110" s="67"/>
      <c r="V110" s="67"/>
      <c r="W110" s="67"/>
      <c r="X110" s="67"/>
      <c r="Y110" s="67"/>
      <c r="Z110" s="67"/>
      <c r="AA110" s="67"/>
      <c r="AB110" s="67"/>
    </row>
    <row r="114" ht="9.75" customHeight="1" x14ac:dyDescent="0.25"/>
  </sheetData>
  <sheetProtection password="CAD1" sheet="1" objects="1" scenarios="1" selectLockedCells="1" selectUnlockedCells="1"/>
  <customSheetViews>
    <customSheetView guid="{83AF1ACC-8BDF-4300-BB27-27DAE0EBE9E8}">
      <selection activeCell="D69" sqref="C69:P74"/>
      <pageMargins left="0.7" right="0.7" top="0.75" bottom="0.75" header="0.3" footer="0.3"/>
      <pageSetup orientation="portrait" r:id="rId1"/>
    </customSheetView>
  </customSheetViews>
  <mergeCells count="20">
    <mergeCell ref="C86:R88"/>
    <mergeCell ref="C89:R92"/>
    <mergeCell ref="B21:R23"/>
    <mergeCell ref="D72:P74"/>
    <mergeCell ref="D79:R80"/>
    <mergeCell ref="C83:R85"/>
    <mergeCell ref="D25:R27"/>
    <mergeCell ref="D76:R77"/>
    <mergeCell ref="D38:R39"/>
    <mergeCell ref="B45:R47"/>
    <mergeCell ref="D41:R42"/>
    <mergeCell ref="D69:P71"/>
    <mergeCell ref="D29:R30"/>
    <mergeCell ref="B4:Y4"/>
    <mergeCell ref="C16:M16"/>
    <mergeCell ref="C14:M14"/>
    <mergeCell ref="C6:M6"/>
    <mergeCell ref="C10:M10"/>
    <mergeCell ref="C8:M8"/>
    <mergeCell ref="C12:M12"/>
  </mergeCells>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CC"/>
  </sheetPr>
  <dimension ref="A1:P213"/>
  <sheetViews>
    <sheetView topLeftCell="A174" zoomScaleNormal="100" zoomScaleSheetLayoutView="70" workbookViewId="0">
      <selection activeCell="C194" sqref="C194"/>
    </sheetView>
  </sheetViews>
  <sheetFormatPr defaultRowHeight="15" x14ac:dyDescent="0.25"/>
  <cols>
    <col min="1" max="1" width="10.7109375" customWidth="1"/>
    <col min="2" max="2" width="35.7109375" customWidth="1"/>
    <col min="3" max="3" width="30.7109375" customWidth="1"/>
    <col min="4" max="4" width="25.7109375" customWidth="1"/>
    <col min="5" max="5" width="30.7109375" customWidth="1"/>
    <col min="6" max="16" width="25.7109375" customWidth="1"/>
    <col min="17" max="17" width="20.7109375" customWidth="1"/>
  </cols>
  <sheetData>
    <row r="1" spans="1:16" ht="15" customHeight="1" thickBot="1" x14ac:dyDescent="0.3">
      <c r="A1" s="67"/>
      <c r="B1" s="67"/>
      <c r="C1" s="67"/>
      <c r="D1" s="67"/>
      <c r="E1" s="67"/>
      <c r="F1" s="67"/>
      <c r="G1" s="67"/>
      <c r="H1" s="67"/>
      <c r="I1" s="67"/>
      <c r="J1" s="67"/>
      <c r="K1" s="67"/>
      <c r="L1" s="67"/>
      <c r="M1" s="67"/>
      <c r="N1" s="67"/>
      <c r="O1" s="67"/>
      <c r="P1" s="67"/>
    </row>
    <row r="2" spans="1:16" ht="15" customHeight="1" x14ac:dyDescent="0.25">
      <c r="A2" s="309" t="s">
        <v>116</v>
      </c>
      <c r="B2" s="310"/>
      <c r="C2" s="310"/>
      <c r="D2" s="310"/>
      <c r="E2" s="310"/>
      <c r="F2" s="311"/>
      <c r="G2" s="70"/>
      <c r="H2" s="67"/>
      <c r="I2" s="67"/>
      <c r="J2" s="67"/>
      <c r="K2" s="67"/>
      <c r="L2" s="67"/>
      <c r="M2" s="67"/>
      <c r="N2" s="67"/>
      <c r="O2" s="67"/>
      <c r="P2" s="67"/>
    </row>
    <row r="3" spans="1:16" ht="15" customHeight="1" thickBot="1" x14ac:dyDescent="0.3">
      <c r="A3" s="312"/>
      <c r="B3" s="313"/>
      <c r="C3" s="313"/>
      <c r="D3" s="313"/>
      <c r="E3" s="313"/>
      <c r="F3" s="314"/>
      <c r="G3" s="70"/>
      <c r="H3" s="67"/>
      <c r="I3" s="67"/>
      <c r="J3" s="67"/>
      <c r="K3" s="67"/>
      <c r="L3" s="67"/>
      <c r="M3" s="67"/>
      <c r="N3" s="67"/>
      <c r="O3" s="67"/>
      <c r="P3" s="67"/>
    </row>
    <row r="4" spans="1:16" ht="15" customHeight="1" x14ac:dyDescent="0.25">
      <c r="A4" s="70"/>
      <c r="B4" s="70"/>
      <c r="C4" s="70"/>
      <c r="D4" s="70"/>
      <c r="E4" s="70"/>
      <c r="F4" s="70"/>
      <c r="G4" s="70"/>
      <c r="H4" s="67"/>
      <c r="I4" s="67"/>
      <c r="J4" s="67"/>
      <c r="K4" s="67"/>
      <c r="L4" s="67"/>
      <c r="M4" s="67"/>
      <c r="N4" s="67"/>
      <c r="O4" s="67"/>
      <c r="P4" s="67"/>
    </row>
    <row r="5" spans="1:16" s="6" customFormat="1" ht="15" customHeight="1" x14ac:dyDescent="0.25">
      <c r="A5" s="338" t="s">
        <v>55</v>
      </c>
      <c r="B5" s="340" t="s">
        <v>99</v>
      </c>
      <c r="C5" s="341"/>
      <c r="D5" s="342"/>
      <c r="E5" s="72"/>
      <c r="F5" s="73"/>
      <c r="G5" s="73"/>
      <c r="H5" s="73"/>
      <c r="I5" s="73"/>
      <c r="J5" s="73"/>
      <c r="K5" s="73"/>
      <c r="L5" s="73"/>
      <c r="M5" s="73"/>
      <c r="N5" s="73"/>
      <c r="O5" s="73"/>
      <c r="P5" s="73"/>
    </row>
    <row r="6" spans="1:16" s="6" customFormat="1" ht="15" customHeight="1" x14ac:dyDescent="0.25">
      <c r="A6" s="339"/>
      <c r="B6" s="343"/>
      <c r="C6" s="344"/>
      <c r="D6" s="345"/>
      <c r="E6" s="72"/>
      <c r="F6" s="73"/>
      <c r="G6" s="73"/>
      <c r="H6" s="73"/>
      <c r="I6" s="73"/>
      <c r="J6" s="73"/>
      <c r="K6" s="73"/>
      <c r="L6" s="73"/>
      <c r="M6" s="73"/>
      <c r="N6" s="73"/>
      <c r="O6" s="73"/>
      <c r="P6" s="73"/>
    </row>
    <row r="7" spans="1:16" ht="15" customHeight="1" thickBot="1" x14ac:dyDescent="0.3">
      <c r="A7" s="67"/>
      <c r="B7" s="67"/>
      <c r="C7" s="67"/>
      <c r="D7" s="67"/>
      <c r="E7" s="67"/>
      <c r="F7" s="67"/>
      <c r="G7" s="67"/>
      <c r="H7" s="67"/>
      <c r="I7" s="67"/>
      <c r="J7" s="67"/>
      <c r="K7" s="67"/>
      <c r="L7" s="67"/>
      <c r="M7" s="67"/>
      <c r="N7" s="67"/>
      <c r="O7" s="67"/>
      <c r="P7" s="67"/>
    </row>
    <row r="8" spans="1:16" ht="15" customHeight="1" x14ac:dyDescent="0.25">
      <c r="A8" s="309" t="s">
        <v>144</v>
      </c>
      <c r="B8" s="310"/>
      <c r="C8" s="310"/>
      <c r="D8" s="310"/>
      <c r="E8" s="310"/>
      <c r="F8" s="311"/>
      <c r="G8" s="67"/>
      <c r="H8" s="67"/>
      <c r="I8" s="67"/>
      <c r="J8" s="67"/>
      <c r="K8" s="67"/>
      <c r="L8" s="67"/>
      <c r="M8" s="67"/>
      <c r="N8" s="67"/>
      <c r="O8" s="67"/>
      <c r="P8" s="67"/>
    </row>
    <row r="9" spans="1:16" ht="15" customHeight="1" thickBot="1" x14ac:dyDescent="0.3">
      <c r="A9" s="312"/>
      <c r="B9" s="313"/>
      <c r="C9" s="313"/>
      <c r="D9" s="313"/>
      <c r="E9" s="313"/>
      <c r="F9" s="314"/>
      <c r="G9" s="67"/>
      <c r="H9" s="67"/>
      <c r="I9" s="67"/>
      <c r="J9" s="67"/>
      <c r="K9" s="67"/>
      <c r="L9" s="67"/>
      <c r="M9" s="67"/>
      <c r="N9" s="67"/>
      <c r="O9" s="67"/>
      <c r="P9" s="67"/>
    </row>
    <row r="10" spans="1:16" ht="15" customHeight="1" thickBot="1" x14ac:dyDescent="0.3">
      <c r="A10" s="71"/>
      <c r="B10" s="71"/>
      <c r="C10" s="71"/>
      <c r="D10" s="71"/>
      <c r="E10" s="67"/>
      <c r="F10" s="67"/>
      <c r="G10" s="67"/>
      <c r="H10" s="67"/>
      <c r="I10" s="67"/>
      <c r="J10" s="67"/>
      <c r="K10" s="67"/>
      <c r="L10" s="67"/>
      <c r="M10" s="67"/>
      <c r="N10" s="67"/>
      <c r="O10" s="67"/>
      <c r="P10" s="67"/>
    </row>
    <row r="11" spans="1:16" ht="20.100000000000001" customHeight="1" thickBot="1" x14ac:dyDescent="0.4">
      <c r="A11" s="158" t="s">
        <v>119</v>
      </c>
      <c r="B11" s="154"/>
      <c r="C11" s="155"/>
      <c r="D11" s="154"/>
      <c r="E11" s="154"/>
      <c r="F11" s="154"/>
      <c r="G11" s="154"/>
      <c r="H11" s="154"/>
      <c r="I11" s="154"/>
      <c r="J11" s="154"/>
      <c r="K11" s="154"/>
      <c r="L11" s="154"/>
      <c r="M11" s="154"/>
      <c r="N11" s="154"/>
      <c r="O11" s="154"/>
      <c r="P11" s="156"/>
    </row>
    <row r="12" spans="1:16" ht="15" customHeight="1" thickBot="1" x14ac:dyDescent="0.3">
      <c r="A12" s="67"/>
      <c r="B12" s="67"/>
      <c r="C12" s="67"/>
      <c r="D12" s="67"/>
      <c r="E12" s="67"/>
      <c r="F12" s="67"/>
      <c r="G12" s="67"/>
      <c r="H12" s="67"/>
      <c r="I12" s="67"/>
      <c r="J12" s="67"/>
      <c r="K12" s="67"/>
      <c r="L12" s="67"/>
      <c r="M12" s="67"/>
      <c r="N12" s="67"/>
      <c r="O12" s="67"/>
      <c r="P12" s="67"/>
    </row>
    <row r="13" spans="1:16" ht="15" customHeight="1" thickBot="1" x14ac:dyDescent="0.3">
      <c r="A13" s="67"/>
      <c r="B13" s="144" t="s">
        <v>120</v>
      </c>
      <c r="C13" s="145" t="s">
        <v>94</v>
      </c>
      <c r="D13" s="36" t="s">
        <v>5</v>
      </c>
      <c r="E13" s="36" t="s">
        <v>79</v>
      </c>
      <c r="F13" s="36" t="s">
        <v>47</v>
      </c>
      <c r="G13" s="36" t="s">
        <v>46</v>
      </c>
      <c r="H13" s="36" t="s">
        <v>14</v>
      </c>
      <c r="I13" s="36" t="s">
        <v>10</v>
      </c>
      <c r="J13" s="36" t="s">
        <v>11</v>
      </c>
      <c r="K13" s="36" t="s">
        <v>12</v>
      </c>
      <c r="L13" s="36" t="s">
        <v>13</v>
      </c>
      <c r="M13" s="36" t="s">
        <v>16</v>
      </c>
      <c r="N13" s="36" t="s">
        <v>80</v>
      </c>
      <c r="O13" s="230" t="s">
        <v>20</v>
      </c>
      <c r="P13" s="67"/>
    </row>
    <row r="14" spans="1:16" ht="15" customHeight="1" thickTop="1" x14ac:dyDescent="0.25">
      <c r="A14" s="67"/>
      <c r="B14" s="8" t="s">
        <v>48</v>
      </c>
      <c r="C14" s="9">
        <v>20000</v>
      </c>
      <c r="D14" s="14" t="s">
        <v>40</v>
      </c>
      <c r="E14" s="14" t="s">
        <v>40</v>
      </c>
      <c r="F14" s="14" t="s">
        <v>28</v>
      </c>
      <c r="G14" s="14" t="s">
        <v>28</v>
      </c>
      <c r="H14" s="14" t="s">
        <v>28</v>
      </c>
      <c r="I14" s="14" t="s">
        <v>28</v>
      </c>
      <c r="J14" s="14" t="s">
        <v>28</v>
      </c>
      <c r="K14" s="14" t="s">
        <v>28</v>
      </c>
      <c r="L14" s="14" t="s">
        <v>40</v>
      </c>
      <c r="M14" s="14" t="s">
        <v>28</v>
      </c>
      <c r="N14" s="14" t="s">
        <v>28</v>
      </c>
      <c r="O14" s="15" t="s">
        <v>28</v>
      </c>
      <c r="P14" s="67"/>
    </row>
    <row r="15" spans="1:16" ht="15" customHeight="1" x14ac:dyDescent="0.25">
      <c r="A15" s="67"/>
      <c r="B15" s="10"/>
      <c r="C15" s="11"/>
      <c r="D15" s="14" t="s">
        <v>28</v>
      </c>
      <c r="E15" s="14" t="s">
        <v>28</v>
      </c>
      <c r="F15" s="14" t="s">
        <v>28</v>
      </c>
      <c r="G15" s="14" t="s">
        <v>28</v>
      </c>
      <c r="H15" s="14" t="s">
        <v>28</v>
      </c>
      <c r="I15" s="14" t="s">
        <v>28</v>
      </c>
      <c r="J15" s="14" t="s">
        <v>28</v>
      </c>
      <c r="K15" s="14" t="s">
        <v>28</v>
      </c>
      <c r="L15" s="14" t="s">
        <v>28</v>
      </c>
      <c r="M15" s="14" t="s">
        <v>28</v>
      </c>
      <c r="N15" s="14" t="s">
        <v>28</v>
      </c>
      <c r="O15" s="15" t="s">
        <v>28</v>
      </c>
      <c r="P15" s="67"/>
    </row>
    <row r="16" spans="1:16" ht="15" customHeight="1" x14ac:dyDescent="0.25">
      <c r="A16" s="67"/>
      <c r="B16" s="10"/>
      <c r="C16" s="11"/>
      <c r="D16" s="14" t="s">
        <v>28</v>
      </c>
      <c r="E16" s="14" t="s">
        <v>28</v>
      </c>
      <c r="F16" s="14" t="s">
        <v>28</v>
      </c>
      <c r="G16" s="14" t="s">
        <v>28</v>
      </c>
      <c r="H16" s="14" t="s">
        <v>28</v>
      </c>
      <c r="I16" s="14" t="s">
        <v>28</v>
      </c>
      <c r="J16" s="14" t="s">
        <v>28</v>
      </c>
      <c r="K16" s="14" t="s">
        <v>28</v>
      </c>
      <c r="L16" s="14" t="s">
        <v>28</v>
      </c>
      <c r="M16" s="14" t="s">
        <v>28</v>
      </c>
      <c r="N16" s="14" t="s">
        <v>28</v>
      </c>
      <c r="O16" s="15" t="s">
        <v>28</v>
      </c>
      <c r="P16" s="67"/>
    </row>
    <row r="17" spans="1:16" ht="15" customHeight="1" x14ac:dyDescent="0.25">
      <c r="A17" s="67"/>
      <c r="B17" s="10"/>
      <c r="C17" s="11"/>
      <c r="D17" s="14" t="s">
        <v>28</v>
      </c>
      <c r="E17" s="14" t="s">
        <v>28</v>
      </c>
      <c r="F17" s="14" t="s">
        <v>28</v>
      </c>
      <c r="G17" s="14" t="s">
        <v>28</v>
      </c>
      <c r="H17" s="14" t="s">
        <v>28</v>
      </c>
      <c r="I17" s="14" t="s">
        <v>28</v>
      </c>
      <c r="J17" s="14" t="s">
        <v>28</v>
      </c>
      <c r="K17" s="14" t="s">
        <v>28</v>
      </c>
      <c r="L17" s="14" t="s">
        <v>28</v>
      </c>
      <c r="M17" s="14" t="s">
        <v>28</v>
      </c>
      <c r="N17" s="14" t="s">
        <v>28</v>
      </c>
      <c r="O17" s="15" t="s">
        <v>28</v>
      </c>
      <c r="P17" s="67"/>
    </row>
    <row r="18" spans="1:16" ht="15" customHeight="1" x14ac:dyDescent="0.25">
      <c r="A18" s="67"/>
      <c r="B18" s="10"/>
      <c r="C18" s="11"/>
      <c r="D18" s="14" t="s">
        <v>28</v>
      </c>
      <c r="E18" s="14" t="s">
        <v>28</v>
      </c>
      <c r="F18" s="14" t="s">
        <v>28</v>
      </c>
      <c r="G18" s="14" t="s">
        <v>28</v>
      </c>
      <c r="H18" s="14" t="s">
        <v>28</v>
      </c>
      <c r="I18" s="14" t="s">
        <v>28</v>
      </c>
      <c r="J18" s="14" t="s">
        <v>28</v>
      </c>
      <c r="K18" s="14" t="s">
        <v>28</v>
      </c>
      <c r="L18" s="14" t="s">
        <v>28</v>
      </c>
      <c r="M18" s="14" t="s">
        <v>28</v>
      </c>
      <c r="N18" s="14" t="s">
        <v>28</v>
      </c>
      <c r="O18" s="15" t="s">
        <v>28</v>
      </c>
      <c r="P18" s="67"/>
    </row>
    <row r="19" spans="1:16" ht="15" customHeight="1" x14ac:dyDescent="0.25">
      <c r="A19" s="67"/>
      <c r="B19" s="10"/>
      <c r="C19" s="11"/>
      <c r="D19" s="14" t="s">
        <v>28</v>
      </c>
      <c r="E19" s="14" t="s">
        <v>28</v>
      </c>
      <c r="F19" s="14" t="s">
        <v>28</v>
      </c>
      <c r="G19" s="14" t="s">
        <v>28</v>
      </c>
      <c r="H19" s="14" t="s">
        <v>28</v>
      </c>
      <c r="I19" s="14" t="s">
        <v>28</v>
      </c>
      <c r="J19" s="14" t="s">
        <v>28</v>
      </c>
      <c r="K19" s="14" t="s">
        <v>28</v>
      </c>
      <c r="L19" s="14" t="s">
        <v>28</v>
      </c>
      <c r="M19" s="14" t="s">
        <v>28</v>
      </c>
      <c r="N19" s="14" t="s">
        <v>28</v>
      </c>
      <c r="O19" s="15" t="s">
        <v>28</v>
      </c>
      <c r="P19" s="67"/>
    </row>
    <row r="20" spans="1:16" ht="15" customHeight="1" x14ac:dyDescent="0.25">
      <c r="A20" s="67"/>
      <c r="B20" s="10"/>
      <c r="C20" s="11"/>
      <c r="D20" s="14" t="s">
        <v>28</v>
      </c>
      <c r="E20" s="14" t="s">
        <v>28</v>
      </c>
      <c r="F20" s="14" t="s">
        <v>28</v>
      </c>
      <c r="G20" s="14" t="s">
        <v>28</v>
      </c>
      <c r="H20" s="14" t="s">
        <v>28</v>
      </c>
      <c r="I20" s="14" t="s">
        <v>28</v>
      </c>
      <c r="J20" s="14" t="s">
        <v>28</v>
      </c>
      <c r="K20" s="14" t="s">
        <v>28</v>
      </c>
      <c r="L20" s="14" t="s">
        <v>28</v>
      </c>
      <c r="M20" s="14" t="s">
        <v>28</v>
      </c>
      <c r="N20" s="14" t="s">
        <v>28</v>
      </c>
      <c r="O20" s="15" t="s">
        <v>28</v>
      </c>
      <c r="P20" s="67"/>
    </row>
    <row r="21" spans="1:16" ht="15" customHeight="1" x14ac:dyDescent="0.25">
      <c r="A21" s="67"/>
      <c r="B21" s="10"/>
      <c r="C21" s="11"/>
      <c r="D21" s="14" t="s">
        <v>28</v>
      </c>
      <c r="E21" s="14" t="s">
        <v>28</v>
      </c>
      <c r="F21" s="14" t="s">
        <v>28</v>
      </c>
      <c r="G21" s="14" t="s">
        <v>28</v>
      </c>
      <c r="H21" s="14" t="s">
        <v>28</v>
      </c>
      <c r="I21" s="14" t="s">
        <v>28</v>
      </c>
      <c r="J21" s="14" t="s">
        <v>28</v>
      </c>
      <c r="K21" s="14" t="s">
        <v>28</v>
      </c>
      <c r="L21" s="14" t="s">
        <v>28</v>
      </c>
      <c r="M21" s="14" t="s">
        <v>28</v>
      </c>
      <c r="N21" s="14" t="s">
        <v>28</v>
      </c>
      <c r="O21" s="15" t="s">
        <v>28</v>
      </c>
      <c r="P21" s="67"/>
    </row>
    <row r="22" spans="1:16" ht="15" customHeight="1" x14ac:dyDescent="0.25">
      <c r="A22" s="67"/>
      <c r="B22" s="10"/>
      <c r="C22" s="11"/>
      <c r="D22" s="14" t="s">
        <v>28</v>
      </c>
      <c r="E22" s="14" t="s">
        <v>28</v>
      </c>
      <c r="F22" s="14" t="s">
        <v>28</v>
      </c>
      <c r="G22" s="14" t="s">
        <v>28</v>
      </c>
      <c r="H22" s="14" t="s">
        <v>28</v>
      </c>
      <c r="I22" s="14" t="s">
        <v>28</v>
      </c>
      <c r="J22" s="14" t="s">
        <v>28</v>
      </c>
      <c r="K22" s="14" t="s">
        <v>28</v>
      </c>
      <c r="L22" s="14" t="s">
        <v>28</v>
      </c>
      <c r="M22" s="14" t="s">
        <v>28</v>
      </c>
      <c r="N22" s="14" t="s">
        <v>28</v>
      </c>
      <c r="O22" s="15" t="s">
        <v>28</v>
      </c>
      <c r="P22" s="67"/>
    </row>
    <row r="23" spans="1:16" ht="15" customHeight="1" x14ac:dyDescent="0.25">
      <c r="A23" s="67"/>
      <c r="B23" s="10"/>
      <c r="C23" s="11"/>
      <c r="D23" s="14" t="s">
        <v>28</v>
      </c>
      <c r="E23" s="14" t="s">
        <v>28</v>
      </c>
      <c r="F23" s="14" t="s">
        <v>28</v>
      </c>
      <c r="G23" s="14" t="s">
        <v>28</v>
      </c>
      <c r="H23" s="14" t="s">
        <v>28</v>
      </c>
      <c r="I23" s="14" t="s">
        <v>28</v>
      </c>
      <c r="J23" s="14" t="s">
        <v>28</v>
      </c>
      <c r="K23" s="14" t="s">
        <v>28</v>
      </c>
      <c r="L23" s="14" t="s">
        <v>28</v>
      </c>
      <c r="M23" s="14" t="s">
        <v>28</v>
      </c>
      <c r="N23" s="14" t="s">
        <v>28</v>
      </c>
      <c r="O23" s="15" t="s">
        <v>28</v>
      </c>
      <c r="P23" s="67"/>
    </row>
    <row r="24" spans="1:16" ht="15" customHeight="1" x14ac:dyDescent="0.25">
      <c r="A24" s="67"/>
      <c r="B24" s="10"/>
      <c r="C24" s="11"/>
      <c r="D24" s="14" t="s">
        <v>28</v>
      </c>
      <c r="E24" s="14" t="s">
        <v>28</v>
      </c>
      <c r="F24" s="14" t="s">
        <v>28</v>
      </c>
      <c r="G24" s="14" t="s">
        <v>28</v>
      </c>
      <c r="H24" s="14" t="s">
        <v>28</v>
      </c>
      <c r="I24" s="14" t="s">
        <v>28</v>
      </c>
      <c r="J24" s="14" t="s">
        <v>28</v>
      </c>
      <c r="K24" s="14" t="s">
        <v>28</v>
      </c>
      <c r="L24" s="14" t="s">
        <v>28</v>
      </c>
      <c r="M24" s="14" t="s">
        <v>28</v>
      </c>
      <c r="N24" s="14" t="s">
        <v>28</v>
      </c>
      <c r="O24" s="15" t="s">
        <v>28</v>
      </c>
      <c r="P24" s="67"/>
    </row>
    <row r="25" spans="1:16" ht="15" customHeight="1" x14ac:dyDescent="0.25">
      <c r="A25" s="67"/>
      <c r="B25" s="10"/>
      <c r="C25" s="11"/>
      <c r="D25" s="14" t="s">
        <v>28</v>
      </c>
      <c r="E25" s="14" t="s">
        <v>28</v>
      </c>
      <c r="F25" s="14" t="s">
        <v>28</v>
      </c>
      <c r="G25" s="14" t="s">
        <v>28</v>
      </c>
      <c r="H25" s="14" t="s">
        <v>28</v>
      </c>
      <c r="I25" s="14" t="s">
        <v>28</v>
      </c>
      <c r="J25" s="14" t="s">
        <v>28</v>
      </c>
      <c r="K25" s="14" t="s">
        <v>28</v>
      </c>
      <c r="L25" s="14" t="s">
        <v>28</v>
      </c>
      <c r="M25" s="14" t="s">
        <v>28</v>
      </c>
      <c r="N25" s="14" t="s">
        <v>28</v>
      </c>
      <c r="O25" s="15" t="s">
        <v>28</v>
      </c>
      <c r="P25" s="67"/>
    </row>
    <row r="26" spans="1:16" ht="15" customHeight="1" x14ac:dyDescent="0.25">
      <c r="A26" s="67"/>
      <c r="B26" s="10"/>
      <c r="C26" s="11"/>
      <c r="D26" s="14" t="s">
        <v>28</v>
      </c>
      <c r="E26" s="14" t="s">
        <v>28</v>
      </c>
      <c r="F26" s="14" t="s">
        <v>28</v>
      </c>
      <c r="G26" s="14" t="s">
        <v>28</v>
      </c>
      <c r="H26" s="14" t="s">
        <v>28</v>
      </c>
      <c r="I26" s="14" t="s">
        <v>28</v>
      </c>
      <c r="J26" s="14" t="s">
        <v>28</v>
      </c>
      <c r="K26" s="14" t="s">
        <v>28</v>
      </c>
      <c r="L26" s="14" t="s">
        <v>28</v>
      </c>
      <c r="M26" s="14" t="s">
        <v>28</v>
      </c>
      <c r="N26" s="14" t="s">
        <v>28</v>
      </c>
      <c r="O26" s="15" t="s">
        <v>28</v>
      </c>
      <c r="P26" s="67"/>
    </row>
    <row r="27" spans="1:16" ht="15" customHeight="1" x14ac:dyDescent="0.25">
      <c r="A27" s="67"/>
      <c r="B27" s="10"/>
      <c r="C27" s="11"/>
      <c r="D27" s="14" t="s">
        <v>28</v>
      </c>
      <c r="E27" s="14" t="s">
        <v>28</v>
      </c>
      <c r="F27" s="14" t="s">
        <v>28</v>
      </c>
      <c r="G27" s="14" t="s">
        <v>28</v>
      </c>
      <c r="H27" s="14" t="s">
        <v>28</v>
      </c>
      <c r="I27" s="14" t="s">
        <v>28</v>
      </c>
      <c r="J27" s="14" t="s">
        <v>28</v>
      </c>
      <c r="K27" s="14" t="s">
        <v>28</v>
      </c>
      <c r="L27" s="14" t="s">
        <v>28</v>
      </c>
      <c r="M27" s="14" t="s">
        <v>28</v>
      </c>
      <c r="N27" s="14" t="s">
        <v>28</v>
      </c>
      <c r="O27" s="15" t="s">
        <v>28</v>
      </c>
      <c r="P27" s="67"/>
    </row>
    <row r="28" spans="1:16" ht="15" customHeight="1" x14ac:dyDescent="0.25">
      <c r="A28" s="67"/>
      <c r="B28" s="10"/>
      <c r="C28" s="11"/>
      <c r="D28" s="14" t="s">
        <v>28</v>
      </c>
      <c r="E28" s="14" t="s">
        <v>28</v>
      </c>
      <c r="F28" s="14" t="s">
        <v>28</v>
      </c>
      <c r="G28" s="14" t="s">
        <v>28</v>
      </c>
      <c r="H28" s="14" t="s">
        <v>28</v>
      </c>
      <c r="I28" s="14" t="s">
        <v>28</v>
      </c>
      <c r="J28" s="14" t="s">
        <v>28</v>
      </c>
      <c r="K28" s="14" t="s">
        <v>28</v>
      </c>
      <c r="L28" s="14" t="s">
        <v>28</v>
      </c>
      <c r="M28" s="14" t="s">
        <v>28</v>
      </c>
      <c r="N28" s="14" t="s">
        <v>28</v>
      </c>
      <c r="O28" s="15" t="s">
        <v>28</v>
      </c>
      <c r="P28" s="67"/>
    </row>
    <row r="29" spans="1:16" ht="15" customHeight="1" x14ac:dyDescent="0.25">
      <c r="A29" s="67"/>
      <c r="B29" s="10"/>
      <c r="C29" s="11"/>
      <c r="D29" s="14" t="s">
        <v>28</v>
      </c>
      <c r="E29" s="14" t="s">
        <v>28</v>
      </c>
      <c r="F29" s="14" t="s">
        <v>28</v>
      </c>
      <c r="G29" s="14" t="s">
        <v>28</v>
      </c>
      <c r="H29" s="14" t="s">
        <v>28</v>
      </c>
      <c r="I29" s="14" t="s">
        <v>28</v>
      </c>
      <c r="J29" s="14" t="s">
        <v>28</v>
      </c>
      <c r="K29" s="14" t="s">
        <v>28</v>
      </c>
      <c r="L29" s="14" t="s">
        <v>28</v>
      </c>
      <c r="M29" s="14" t="s">
        <v>28</v>
      </c>
      <c r="N29" s="14" t="s">
        <v>28</v>
      </c>
      <c r="O29" s="15" t="s">
        <v>28</v>
      </c>
      <c r="P29" s="67"/>
    </row>
    <row r="30" spans="1:16" ht="15" customHeight="1" x14ac:dyDescent="0.25">
      <c r="A30" s="67"/>
      <c r="B30" s="10"/>
      <c r="C30" s="11"/>
      <c r="D30" s="14" t="s">
        <v>28</v>
      </c>
      <c r="E30" s="14" t="s">
        <v>28</v>
      </c>
      <c r="F30" s="14" t="s">
        <v>28</v>
      </c>
      <c r="G30" s="14" t="s">
        <v>28</v>
      </c>
      <c r="H30" s="14" t="s">
        <v>28</v>
      </c>
      <c r="I30" s="14" t="s">
        <v>28</v>
      </c>
      <c r="J30" s="14" t="s">
        <v>28</v>
      </c>
      <c r="K30" s="14" t="s">
        <v>28</v>
      </c>
      <c r="L30" s="14" t="s">
        <v>28</v>
      </c>
      <c r="M30" s="14" t="s">
        <v>28</v>
      </c>
      <c r="N30" s="14" t="s">
        <v>28</v>
      </c>
      <c r="O30" s="15" t="s">
        <v>28</v>
      </c>
      <c r="P30" s="67"/>
    </row>
    <row r="31" spans="1:16" ht="15" customHeight="1" x14ac:dyDescent="0.25">
      <c r="A31" s="67"/>
      <c r="B31" s="10"/>
      <c r="C31" s="11"/>
      <c r="D31" s="14" t="s">
        <v>28</v>
      </c>
      <c r="E31" s="14" t="s">
        <v>28</v>
      </c>
      <c r="F31" s="14" t="s">
        <v>28</v>
      </c>
      <c r="G31" s="14" t="s">
        <v>28</v>
      </c>
      <c r="H31" s="14" t="s">
        <v>28</v>
      </c>
      <c r="I31" s="14" t="s">
        <v>28</v>
      </c>
      <c r="J31" s="14" t="s">
        <v>28</v>
      </c>
      <c r="K31" s="14" t="s">
        <v>28</v>
      </c>
      <c r="L31" s="14" t="s">
        <v>28</v>
      </c>
      <c r="M31" s="14" t="s">
        <v>28</v>
      </c>
      <c r="N31" s="14" t="s">
        <v>28</v>
      </c>
      <c r="O31" s="15" t="s">
        <v>28</v>
      </c>
      <c r="P31" s="67"/>
    </row>
    <row r="32" spans="1:16" ht="15" customHeight="1" thickBot="1" x14ac:dyDescent="0.3">
      <c r="A32" s="67"/>
      <c r="B32" s="12"/>
      <c r="C32" s="13"/>
      <c r="D32" s="16" t="s">
        <v>28</v>
      </c>
      <c r="E32" s="16" t="s">
        <v>28</v>
      </c>
      <c r="F32" s="16" t="s">
        <v>28</v>
      </c>
      <c r="G32" s="16" t="s">
        <v>28</v>
      </c>
      <c r="H32" s="16" t="s">
        <v>28</v>
      </c>
      <c r="I32" s="16" t="s">
        <v>28</v>
      </c>
      <c r="J32" s="16" t="s">
        <v>28</v>
      </c>
      <c r="K32" s="16" t="s">
        <v>28</v>
      </c>
      <c r="L32" s="16" t="s">
        <v>28</v>
      </c>
      <c r="M32" s="16" t="s">
        <v>28</v>
      </c>
      <c r="N32" s="16" t="s">
        <v>28</v>
      </c>
      <c r="O32" s="17" t="s">
        <v>28</v>
      </c>
      <c r="P32" s="67"/>
    </row>
    <row r="33" spans="1:16" ht="15" customHeight="1" thickBot="1" x14ac:dyDescent="0.3">
      <c r="A33" s="67"/>
      <c r="B33" s="67"/>
      <c r="C33" s="67"/>
      <c r="D33" s="67"/>
      <c r="E33" s="67"/>
      <c r="F33" s="67"/>
      <c r="G33" s="67"/>
      <c r="H33" s="67"/>
      <c r="I33" s="67"/>
      <c r="J33" s="67"/>
      <c r="K33" s="67"/>
      <c r="L33" s="67"/>
      <c r="M33" s="67"/>
      <c r="N33" s="67"/>
      <c r="O33" s="67"/>
      <c r="P33" s="67"/>
    </row>
    <row r="34" spans="1:16" ht="15" customHeight="1" x14ac:dyDescent="0.25">
      <c r="A34" s="309" t="s">
        <v>145</v>
      </c>
      <c r="B34" s="310"/>
      <c r="C34" s="310"/>
      <c r="D34" s="310"/>
      <c r="E34" s="310"/>
      <c r="F34" s="310"/>
      <c r="G34" s="334"/>
      <c r="H34" s="335"/>
      <c r="I34" s="67"/>
      <c r="J34" s="67"/>
      <c r="K34" s="67"/>
      <c r="L34" s="67"/>
      <c r="M34" s="67"/>
      <c r="N34" s="67"/>
      <c r="O34" s="67"/>
      <c r="P34" s="67"/>
    </row>
    <row r="35" spans="1:16" ht="15" customHeight="1" thickBot="1" x14ac:dyDescent="0.3">
      <c r="A35" s="312"/>
      <c r="B35" s="313"/>
      <c r="C35" s="313"/>
      <c r="D35" s="313"/>
      <c r="E35" s="313"/>
      <c r="F35" s="313"/>
      <c r="G35" s="336"/>
      <c r="H35" s="337"/>
      <c r="I35" s="67"/>
      <c r="J35" s="67"/>
      <c r="K35" s="67"/>
      <c r="L35" s="67"/>
      <c r="M35" s="67"/>
      <c r="N35" s="67"/>
      <c r="O35" s="67"/>
      <c r="P35" s="67"/>
    </row>
    <row r="36" spans="1:16" ht="15" customHeight="1" thickBot="1" x14ac:dyDescent="0.3">
      <c r="A36" s="74"/>
      <c r="B36" s="74"/>
      <c r="C36" s="74"/>
      <c r="D36" s="74"/>
      <c r="E36" s="67"/>
      <c r="F36" s="67"/>
      <c r="G36" s="67"/>
      <c r="H36" s="67"/>
      <c r="I36" s="67"/>
      <c r="J36" s="67"/>
      <c r="K36" s="67"/>
      <c r="L36" s="67"/>
      <c r="M36" s="67"/>
      <c r="N36" s="67"/>
      <c r="O36" s="67"/>
      <c r="P36" s="67"/>
    </row>
    <row r="37" spans="1:16" ht="20.100000000000001" customHeight="1" thickBot="1" x14ac:dyDescent="0.4">
      <c r="A37" s="158" t="s">
        <v>152</v>
      </c>
      <c r="B37" s="154"/>
      <c r="C37" s="155"/>
      <c r="D37" s="155"/>
      <c r="E37" s="155"/>
      <c r="F37" s="155"/>
      <c r="G37" s="155"/>
      <c r="H37" s="155"/>
      <c r="I37" s="155"/>
      <c r="J37" s="155"/>
      <c r="K37" s="155"/>
      <c r="L37" s="155"/>
      <c r="M37" s="155"/>
      <c r="N37" s="155"/>
      <c r="O37" s="155"/>
      <c r="P37" s="157"/>
    </row>
    <row r="38" spans="1:16" ht="15.75" thickBot="1" x14ac:dyDescent="0.3">
      <c r="A38" s="67"/>
      <c r="B38" s="67"/>
      <c r="C38" s="67"/>
      <c r="D38" s="67"/>
      <c r="E38" s="67"/>
      <c r="F38" s="67"/>
      <c r="G38" s="67"/>
      <c r="H38" s="67"/>
      <c r="I38" s="67"/>
      <c r="J38" s="67"/>
      <c r="K38" s="67"/>
      <c r="L38" s="67"/>
      <c r="M38" s="67"/>
      <c r="N38" s="67"/>
      <c r="O38" s="67"/>
      <c r="P38" s="67"/>
    </row>
    <row r="39" spans="1:16" ht="65.099999999999994" customHeight="1" thickBot="1" x14ac:dyDescent="0.3">
      <c r="A39" s="67"/>
      <c r="B39" s="31" t="s">
        <v>60</v>
      </c>
      <c r="C39" s="32" t="s">
        <v>118</v>
      </c>
      <c r="D39" s="32" t="s">
        <v>23</v>
      </c>
      <c r="E39" s="227" t="s">
        <v>137</v>
      </c>
      <c r="F39" s="127" t="s">
        <v>117</v>
      </c>
      <c r="G39" s="69" t="s">
        <v>96</v>
      </c>
      <c r="H39" s="82"/>
      <c r="I39" s="82"/>
      <c r="J39" s="82"/>
      <c r="K39" s="82"/>
      <c r="L39" s="82"/>
      <c r="M39" s="82"/>
      <c r="N39" s="82"/>
      <c r="O39" s="82"/>
      <c r="P39" s="67"/>
    </row>
    <row r="40" spans="1:16" ht="15" customHeight="1" thickTop="1" x14ac:dyDescent="0.25">
      <c r="A40" s="67"/>
      <c r="B40" s="8" t="s">
        <v>48</v>
      </c>
      <c r="C40" s="18" t="s">
        <v>78</v>
      </c>
      <c r="D40" s="176" t="str">
        <f>VLOOKUP(C40,background!$B$3:$C$20,2,FALSE)</f>
        <v>kWh</v>
      </c>
      <c r="E40" s="187">
        <f t="shared" ref="E40:E43" si="0">SUM(D87:O87)</f>
        <v>340000</v>
      </c>
      <c r="F40" s="151" t="s">
        <v>40</v>
      </c>
      <c r="G40" s="152"/>
      <c r="H40" s="81"/>
      <c r="I40" s="81"/>
      <c r="J40" s="81"/>
      <c r="K40" s="81"/>
      <c r="L40" s="81"/>
      <c r="M40" s="81"/>
      <c r="N40" s="81"/>
      <c r="O40" s="81"/>
      <c r="P40" s="67"/>
    </row>
    <row r="41" spans="1:16" ht="15" customHeight="1" x14ac:dyDescent="0.25">
      <c r="A41" s="67"/>
      <c r="B41" s="10" t="s">
        <v>48</v>
      </c>
      <c r="C41" s="18" t="s">
        <v>24</v>
      </c>
      <c r="D41" s="177" t="str">
        <f>VLOOKUP(C41,background!$B$3:$C$20,2,FALSE)</f>
        <v>Therms</v>
      </c>
      <c r="E41" s="188">
        <f t="shared" si="0"/>
        <v>6400</v>
      </c>
      <c r="F41" s="128" t="s">
        <v>40</v>
      </c>
      <c r="G41" s="129"/>
      <c r="H41" s="81"/>
      <c r="I41" s="81"/>
      <c r="J41" s="81"/>
      <c r="K41" s="81"/>
      <c r="L41" s="81"/>
      <c r="M41" s="81"/>
      <c r="N41" s="81"/>
      <c r="O41" s="81"/>
      <c r="P41" s="67"/>
    </row>
    <row r="42" spans="1:16" ht="15" customHeight="1" x14ac:dyDescent="0.25">
      <c r="A42" s="67"/>
      <c r="B42" s="10" t="s">
        <v>48</v>
      </c>
      <c r="C42" s="18" t="s">
        <v>72</v>
      </c>
      <c r="D42" s="177" t="str">
        <f>VLOOKUP(C42,background!$B$3:$C$20,2,FALSE)</f>
        <v>Gallons</v>
      </c>
      <c r="E42" s="188">
        <f t="shared" si="0"/>
        <v>15000</v>
      </c>
      <c r="F42" s="128" t="s">
        <v>40</v>
      </c>
      <c r="G42" s="129"/>
      <c r="H42" s="81"/>
      <c r="I42" s="81"/>
      <c r="J42" s="81"/>
      <c r="K42" s="81"/>
      <c r="L42" s="81"/>
      <c r="M42" s="81"/>
      <c r="N42" s="81"/>
      <c r="O42" s="81"/>
      <c r="P42" s="67"/>
    </row>
    <row r="43" spans="1:16" ht="15" customHeight="1" x14ac:dyDescent="0.25">
      <c r="A43" s="67"/>
      <c r="B43" s="10"/>
      <c r="C43" s="19" t="s">
        <v>28</v>
      </c>
      <c r="D43" s="177" t="str">
        <f>VLOOKUP(C43,background!$B$3:$C$20,2,FALSE)</f>
        <v>-</v>
      </c>
      <c r="E43" s="188">
        <f t="shared" si="0"/>
        <v>0</v>
      </c>
      <c r="F43" s="128" t="s">
        <v>42</v>
      </c>
      <c r="G43" s="129"/>
      <c r="H43" s="81"/>
      <c r="I43" s="81"/>
      <c r="J43" s="81"/>
      <c r="K43" s="81"/>
      <c r="L43" s="81"/>
      <c r="M43" s="81"/>
      <c r="N43" s="81"/>
      <c r="O43" s="81"/>
      <c r="P43" s="67"/>
    </row>
    <row r="44" spans="1:16" ht="15" customHeight="1" x14ac:dyDescent="0.25">
      <c r="A44" s="67"/>
      <c r="B44" s="10"/>
      <c r="C44" s="19" t="s">
        <v>28</v>
      </c>
      <c r="D44" s="177" t="str">
        <f>VLOOKUP(C44,background!$B$3:$C$20,2,FALSE)</f>
        <v>-</v>
      </c>
      <c r="E44" s="188">
        <f t="shared" ref="E44:E79" si="1">SUM(D91:O91)</f>
        <v>0</v>
      </c>
      <c r="F44" s="128" t="s">
        <v>42</v>
      </c>
      <c r="G44" s="129"/>
      <c r="H44" s="81"/>
      <c r="I44" s="81"/>
      <c r="J44" s="81"/>
      <c r="K44" s="81"/>
      <c r="L44" s="81"/>
      <c r="M44" s="81"/>
      <c r="N44" s="81"/>
      <c r="O44" s="81"/>
      <c r="P44" s="67"/>
    </row>
    <row r="45" spans="1:16" ht="15" customHeight="1" x14ac:dyDescent="0.25">
      <c r="A45" s="67"/>
      <c r="B45" s="10"/>
      <c r="C45" s="19" t="s">
        <v>28</v>
      </c>
      <c r="D45" s="177" t="str">
        <f>VLOOKUP(C45,background!$B$3:$C$20,2,FALSE)</f>
        <v>-</v>
      </c>
      <c r="E45" s="188">
        <f t="shared" si="1"/>
        <v>0</v>
      </c>
      <c r="F45" s="128" t="s">
        <v>42</v>
      </c>
      <c r="G45" s="129"/>
      <c r="H45" s="81"/>
      <c r="I45" s="81"/>
      <c r="J45" s="81"/>
      <c r="K45" s="81"/>
      <c r="L45" s="81"/>
      <c r="M45" s="81"/>
      <c r="N45" s="81"/>
      <c r="O45" s="81"/>
      <c r="P45" s="67"/>
    </row>
    <row r="46" spans="1:16" ht="15" customHeight="1" x14ac:dyDescent="0.25">
      <c r="A46" s="67"/>
      <c r="B46" s="10"/>
      <c r="C46" s="19" t="s">
        <v>28</v>
      </c>
      <c r="D46" s="177" t="str">
        <f>VLOOKUP(C46,background!$B$3:$C$20,2,FALSE)</f>
        <v>-</v>
      </c>
      <c r="E46" s="188">
        <f t="shared" si="1"/>
        <v>0</v>
      </c>
      <c r="F46" s="128" t="s">
        <v>42</v>
      </c>
      <c r="G46" s="129"/>
      <c r="H46" s="81"/>
      <c r="I46" s="81"/>
      <c r="J46" s="81"/>
      <c r="K46" s="81"/>
      <c r="L46" s="81"/>
      <c r="M46" s="81"/>
      <c r="N46" s="81"/>
      <c r="O46" s="81"/>
      <c r="P46" s="67"/>
    </row>
    <row r="47" spans="1:16" ht="15" customHeight="1" x14ac:dyDescent="0.25">
      <c r="A47" s="67"/>
      <c r="B47" s="10"/>
      <c r="C47" s="19" t="s">
        <v>28</v>
      </c>
      <c r="D47" s="177" t="str">
        <f>VLOOKUP(C47,background!$B$3:$C$20,2,FALSE)</f>
        <v>-</v>
      </c>
      <c r="E47" s="188">
        <f t="shared" si="1"/>
        <v>0</v>
      </c>
      <c r="F47" s="128" t="s">
        <v>42</v>
      </c>
      <c r="G47" s="129"/>
      <c r="H47" s="81"/>
      <c r="I47" s="81"/>
      <c r="J47" s="81"/>
      <c r="K47" s="81"/>
      <c r="L47" s="81"/>
      <c r="M47" s="81"/>
      <c r="N47" s="81"/>
      <c r="O47" s="81"/>
      <c r="P47" s="67"/>
    </row>
    <row r="48" spans="1:16" ht="15" customHeight="1" x14ac:dyDescent="0.25">
      <c r="A48" s="67"/>
      <c r="B48" s="10"/>
      <c r="C48" s="19" t="s">
        <v>28</v>
      </c>
      <c r="D48" s="177" t="str">
        <f>VLOOKUP(C48,background!$B$3:$C$20,2,FALSE)</f>
        <v>-</v>
      </c>
      <c r="E48" s="188">
        <f t="shared" si="1"/>
        <v>0</v>
      </c>
      <c r="F48" s="128" t="s">
        <v>42</v>
      </c>
      <c r="G48" s="129"/>
      <c r="H48" s="81"/>
      <c r="I48" s="81"/>
      <c r="J48" s="81"/>
      <c r="K48" s="81"/>
      <c r="L48" s="81"/>
      <c r="M48" s="81"/>
      <c r="N48" s="81"/>
      <c r="O48" s="81"/>
      <c r="P48" s="67"/>
    </row>
    <row r="49" spans="1:16" ht="15" customHeight="1" x14ac:dyDescent="0.25">
      <c r="A49" s="67"/>
      <c r="B49" s="10"/>
      <c r="C49" s="19" t="s">
        <v>28</v>
      </c>
      <c r="D49" s="177" t="str">
        <f>VLOOKUP(C49,background!$B$3:$C$20,2,FALSE)</f>
        <v>-</v>
      </c>
      <c r="E49" s="188">
        <f t="shared" si="1"/>
        <v>0</v>
      </c>
      <c r="F49" s="128" t="s">
        <v>42</v>
      </c>
      <c r="G49" s="129"/>
      <c r="H49" s="81"/>
      <c r="I49" s="81"/>
      <c r="J49" s="81"/>
      <c r="K49" s="81"/>
      <c r="L49" s="81"/>
      <c r="M49" s="81"/>
      <c r="N49" s="81"/>
      <c r="O49" s="81"/>
      <c r="P49" s="67"/>
    </row>
    <row r="50" spans="1:16" ht="15" customHeight="1" x14ac:dyDescent="0.25">
      <c r="A50" s="67"/>
      <c r="B50" s="10"/>
      <c r="C50" s="19" t="s">
        <v>28</v>
      </c>
      <c r="D50" s="177" t="str">
        <f>VLOOKUP(C50,background!$B$3:$C$20,2,FALSE)</f>
        <v>-</v>
      </c>
      <c r="E50" s="188">
        <f t="shared" si="1"/>
        <v>0</v>
      </c>
      <c r="F50" s="128" t="s">
        <v>42</v>
      </c>
      <c r="G50" s="129"/>
      <c r="H50" s="81"/>
      <c r="I50" s="81"/>
      <c r="J50" s="81"/>
      <c r="K50" s="81"/>
      <c r="L50" s="81"/>
      <c r="M50" s="81"/>
      <c r="N50" s="81"/>
      <c r="O50" s="81"/>
      <c r="P50" s="67"/>
    </row>
    <row r="51" spans="1:16" ht="15" customHeight="1" x14ac:dyDescent="0.25">
      <c r="A51" s="67"/>
      <c r="B51" s="10"/>
      <c r="C51" s="19" t="s">
        <v>28</v>
      </c>
      <c r="D51" s="177" t="str">
        <f>VLOOKUP(C51,background!$B$3:$C$20,2,FALSE)</f>
        <v>-</v>
      </c>
      <c r="E51" s="188">
        <f t="shared" si="1"/>
        <v>0</v>
      </c>
      <c r="F51" s="128" t="s">
        <v>42</v>
      </c>
      <c r="G51" s="129"/>
      <c r="H51" s="81"/>
      <c r="I51" s="81"/>
      <c r="J51" s="81"/>
      <c r="K51" s="81"/>
      <c r="L51" s="81"/>
      <c r="M51" s="81"/>
      <c r="N51" s="81"/>
      <c r="O51" s="81"/>
      <c r="P51" s="67"/>
    </row>
    <row r="52" spans="1:16" ht="15" customHeight="1" x14ac:dyDescent="0.25">
      <c r="A52" s="67"/>
      <c r="B52" s="10"/>
      <c r="C52" s="19" t="s">
        <v>28</v>
      </c>
      <c r="D52" s="177" t="str">
        <f>VLOOKUP(C52,background!$B$3:$C$20,2,FALSE)</f>
        <v>-</v>
      </c>
      <c r="E52" s="188">
        <f t="shared" si="1"/>
        <v>0</v>
      </c>
      <c r="F52" s="128" t="s">
        <v>42</v>
      </c>
      <c r="G52" s="129"/>
      <c r="H52" s="81"/>
      <c r="I52" s="81"/>
      <c r="J52" s="81"/>
      <c r="K52" s="81"/>
      <c r="L52" s="81"/>
      <c r="M52" s="81"/>
      <c r="N52" s="81"/>
      <c r="O52" s="81"/>
      <c r="P52" s="67"/>
    </row>
    <row r="53" spans="1:16" ht="15" customHeight="1" x14ac:dyDescent="0.25">
      <c r="A53" s="67"/>
      <c r="B53" s="10"/>
      <c r="C53" s="19" t="s">
        <v>28</v>
      </c>
      <c r="D53" s="177" t="str">
        <f>VLOOKUP(C53,background!$B$3:$C$20,2,FALSE)</f>
        <v>-</v>
      </c>
      <c r="E53" s="188">
        <f t="shared" si="1"/>
        <v>0</v>
      </c>
      <c r="F53" s="128" t="s">
        <v>42</v>
      </c>
      <c r="G53" s="129"/>
      <c r="H53" s="81"/>
      <c r="I53" s="81"/>
      <c r="J53" s="81"/>
      <c r="K53" s="81"/>
      <c r="L53" s="81"/>
      <c r="M53" s="81"/>
      <c r="N53" s="81"/>
      <c r="O53" s="81"/>
      <c r="P53" s="67"/>
    </row>
    <row r="54" spans="1:16" ht="15" customHeight="1" x14ac:dyDescent="0.25">
      <c r="A54" s="67"/>
      <c r="B54" s="10"/>
      <c r="C54" s="19" t="s">
        <v>28</v>
      </c>
      <c r="D54" s="177" t="str">
        <f>VLOOKUP(C54,background!$B$3:$C$20,2,FALSE)</f>
        <v>-</v>
      </c>
      <c r="E54" s="188">
        <f t="shared" si="1"/>
        <v>0</v>
      </c>
      <c r="F54" s="128" t="s">
        <v>42</v>
      </c>
      <c r="G54" s="129"/>
      <c r="H54" s="81"/>
      <c r="I54" s="81"/>
      <c r="J54" s="81"/>
      <c r="K54" s="81"/>
      <c r="L54" s="81"/>
      <c r="M54" s="81"/>
      <c r="N54" s="81"/>
      <c r="O54" s="81"/>
      <c r="P54" s="67"/>
    </row>
    <row r="55" spans="1:16" ht="15" customHeight="1" x14ac:dyDescent="0.25">
      <c r="A55" s="67"/>
      <c r="B55" s="10"/>
      <c r="C55" s="19" t="s">
        <v>28</v>
      </c>
      <c r="D55" s="177" t="str">
        <f>VLOOKUP(C55,background!$B$3:$C$20,2,FALSE)</f>
        <v>-</v>
      </c>
      <c r="E55" s="188">
        <f t="shared" si="1"/>
        <v>0</v>
      </c>
      <c r="F55" s="128" t="s">
        <v>42</v>
      </c>
      <c r="G55" s="129"/>
      <c r="H55" s="81"/>
      <c r="I55" s="81"/>
      <c r="J55" s="81"/>
      <c r="K55" s="81"/>
      <c r="L55" s="81"/>
      <c r="M55" s="81"/>
      <c r="N55" s="81"/>
      <c r="O55" s="81"/>
      <c r="P55" s="67"/>
    </row>
    <row r="56" spans="1:16" ht="15" customHeight="1" x14ac:dyDescent="0.25">
      <c r="A56" s="67"/>
      <c r="B56" s="10"/>
      <c r="C56" s="19" t="s">
        <v>28</v>
      </c>
      <c r="D56" s="177" t="str">
        <f>VLOOKUP(C56,background!$B$3:$C$20,2,FALSE)</f>
        <v>-</v>
      </c>
      <c r="E56" s="188">
        <f t="shared" si="1"/>
        <v>0</v>
      </c>
      <c r="F56" s="128" t="s">
        <v>42</v>
      </c>
      <c r="G56" s="129"/>
      <c r="H56" s="81"/>
      <c r="I56" s="81"/>
      <c r="J56" s="81"/>
      <c r="K56" s="81"/>
      <c r="L56" s="81"/>
      <c r="M56" s="81"/>
      <c r="N56" s="81"/>
      <c r="O56" s="81"/>
      <c r="P56" s="67"/>
    </row>
    <row r="57" spans="1:16" ht="15" customHeight="1" x14ac:dyDescent="0.25">
      <c r="A57" s="67"/>
      <c r="B57" s="10"/>
      <c r="C57" s="19" t="s">
        <v>28</v>
      </c>
      <c r="D57" s="177" t="str">
        <f>VLOOKUP(C57,background!$B$3:$C$20,2,FALSE)</f>
        <v>-</v>
      </c>
      <c r="E57" s="188">
        <f t="shared" si="1"/>
        <v>0</v>
      </c>
      <c r="F57" s="128" t="s">
        <v>42</v>
      </c>
      <c r="G57" s="129"/>
      <c r="H57" s="81"/>
      <c r="I57" s="81"/>
      <c r="J57" s="81"/>
      <c r="K57" s="81"/>
      <c r="L57" s="81"/>
      <c r="M57" s="81"/>
      <c r="N57" s="81"/>
      <c r="O57" s="81"/>
      <c r="P57" s="67"/>
    </row>
    <row r="58" spans="1:16" ht="15" customHeight="1" x14ac:dyDescent="0.25">
      <c r="A58" s="67"/>
      <c r="B58" s="10"/>
      <c r="C58" s="19" t="s">
        <v>28</v>
      </c>
      <c r="D58" s="177" t="str">
        <f>VLOOKUP(C58,background!$B$3:$C$20,2,FALSE)</f>
        <v>-</v>
      </c>
      <c r="E58" s="188">
        <f t="shared" si="1"/>
        <v>0</v>
      </c>
      <c r="F58" s="128" t="s">
        <v>42</v>
      </c>
      <c r="G58" s="129"/>
      <c r="H58" s="81"/>
      <c r="I58" s="81"/>
      <c r="J58" s="81"/>
      <c r="K58" s="81"/>
      <c r="L58" s="81"/>
      <c r="M58" s="81"/>
      <c r="N58" s="81"/>
      <c r="O58" s="81"/>
      <c r="P58" s="67"/>
    </row>
    <row r="59" spans="1:16" ht="15" customHeight="1" x14ac:dyDescent="0.25">
      <c r="A59" s="67"/>
      <c r="B59" s="10"/>
      <c r="C59" s="19" t="s">
        <v>28</v>
      </c>
      <c r="D59" s="177" t="str">
        <f>VLOOKUP(C59,background!$B$3:$C$20,2,FALSE)</f>
        <v>-</v>
      </c>
      <c r="E59" s="188">
        <f t="shared" si="1"/>
        <v>0</v>
      </c>
      <c r="F59" s="128" t="s">
        <v>42</v>
      </c>
      <c r="G59" s="129"/>
      <c r="H59" s="81"/>
      <c r="I59" s="81"/>
      <c r="J59" s="81"/>
      <c r="K59" s="81"/>
      <c r="L59" s="81"/>
      <c r="M59" s="81"/>
      <c r="N59" s="81"/>
      <c r="O59" s="81"/>
      <c r="P59" s="67"/>
    </row>
    <row r="60" spans="1:16" ht="15" customHeight="1" x14ac:dyDescent="0.25">
      <c r="A60" s="67"/>
      <c r="B60" s="10"/>
      <c r="C60" s="19" t="s">
        <v>28</v>
      </c>
      <c r="D60" s="177" t="str">
        <f>VLOOKUP(C60,background!$B$3:$C$20,2,FALSE)</f>
        <v>-</v>
      </c>
      <c r="E60" s="188">
        <f t="shared" si="1"/>
        <v>0</v>
      </c>
      <c r="F60" s="128" t="s">
        <v>42</v>
      </c>
      <c r="G60" s="129"/>
      <c r="H60" s="81"/>
      <c r="I60" s="81"/>
      <c r="J60" s="81"/>
      <c r="K60" s="81"/>
      <c r="L60" s="81"/>
      <c r="M60" s="81"/>
      <c r="N60" s="81"/>
      <c r="O60" s="81"/>
      <c r="P60" s="67"/>
    </row>
    <row r="61" spans="1:16" ht="15" customHeight="1" x14ac:dyDescent="0.25">
      <c r="A61" s="67"/>
      <c r="B61" s="10"/>
      <c r="C61" s="19" t="s">
        <v>28</v>
      </c>
      <c r="D61" s="177" t="str">
        <f>VLOOKUP(C61,background!$B$3:$C$20,2,FALSE)</f>
        <v>-</v>
      </c>
      <c r="E61" s="188">
        <f t="shared" si="1"/>
        <v>0</v>
      </c>
      <c r="F61" s="128" t="s">
        <v>42</v>
      </c>
      <c r="G61" s="129"/>
      <c r="H61" s="81"/>
      <c r="I61" s="81"/>
      <c r="J61" s="81"/>
      <c r="K61" s="81"/>
      <c r="L61" s="81"/>
      <c r="M61" s="81"/>
      <c r="N61" s="81"/>
      <c r="O61" s="81"/>
      <c r="P61" s="67"/>
    </row>
    <row r="62" spans="1:16" ht="15" customHeight="1" x14ac:dyDescent="0.25">
      <c r="A62" s="67"/>
      <c r="B62" s="10"/>
      <c r="C62" s="19" t="s">
        <v>28</v>
      </c>
      <c r="D62" s="177" t="str">
        <f>VLOOKUP(C62,background!$B$3:$C$20,2,FALSE)</f>
        <v>-</v>
      </c>
      <c r="E62" s="188">
        <f t="shared" si="1"/>
        <v>0</v>
      </c>
      <c r="F62" s="128" t="s">
        <v>42</v>
      </c>
      <c r="G62" s="129"/>
      <c r="H62" s="81"/>
      <c r="I62" s="81"/>
      <c r="J62" s="81"/>
      <c r="K62" s="81"/>
      <c r="L62" s="81"/>
      <c r="M62" s="81"/>
      <c r="N62" s="81"/>
      <c r="O62" s="81"/>
      <c r="P62" s="67"/>
    </row>
    <row r="63" spans="1:16" ht="15" customHeight="1" x14ac:dyDescent="0.25">
      <c r="A63" s="67"/>
      <c r="B63" s="10"/>
      <c r="C63" s="19" t="s">
        <v>28</v>
      </c>
      <c r="D63" s="177" t="str">
        <f>VLOOKUP(C63,background!$B$3:$C$20,2,FALSE)</f>
        <v>-</v>
      </c>
      <c r="E63" s="188">
        <f t="shared" si="1"/>
        <v>0</v>
      </c>
      <c r="F63" s="128" t="s">
        <v>42</v>
      </c>
      <c r="G63" s="129"/>
      <c r="H63" s="81"/>
      <c r="I63" s="81"/>
      <c r="J63" s="81"/>
      <c r="K63" s="81"/>
      <c r="L63" s="81"/>
      <c r="M63" s="81"/>
      <c r="N63" s="81"/>
      <c r="O63" s="81"/>
      <c r="P63" s="67"/>
    </row>
    <row r="64" spans="1:16" ht="15" customHeight="1" x14ac:dyDescent="0.25">
      <c r="A64" s="67"/>
      <c r="B64" s="10"/>
      <c r="C64" s="19" t="s">
        <v>28</v>
      </c>
      <c r="D64" s="177" t="str">
        <f>VLOOKUP(C64,background!$B$3:$C$20,2,FALSE)</f>
        <v>-</v>
      </c>
      <c r="E64" s="188">
        <f t="shared" si="1"/>
        <v>0</v>
      </c>
      <c r="F64" s="128" t="s">
        <v>42</v>
      </c>
      <c r="G64" s="129"/>
      <c r="H64" s="81"/>
      <c r="I64" s="81"/>
      <c r="J64" s="81"/>
      <c r="K64" s="81"/>
      <c r="L64" s="81"/>
      <c r="M64" s="81"/>
      <c r="N64" s="81"/>
      <c r="O64" s="81"/>
      <c r="P64" s="67"/>
    </row>
    <row r="65" spans="1:16" ht="15" customHeight="1" x14ac:dyDescent="0.25">
      <c r="A65" s="67"/>
      <c r="B65" s="10"/>
      <c r="C65" s="19" t="s">
        <v>28</v>
      </c>
      <c r="D65" s="177" t="str">
        <f>VLOOKUP(C65,background!$B$3:$C$20,2,FALSE)</f>
        <v>-</v>
      </c>
      <c r="E65" s="188">
        <f t="shared" si="1"/>
        <v>0</v>
      </c>
      <c r="F65" s="128" t="s">
        <v>42</v>
      </c>
      <c r="G65" s="129"/>
      <c r="H65" s="81"/>
      <c r="I65" s="81"/>
      <c r="J65" s="81"/>
      <c r="K65" s="81"/>
      <c r="L65" s="81"/>
      <c r="M65" s="81"/>
      <c r="N65" s="81"/>
      <c r="O65" s="81"/>
      <c r="P65" s="67"/>
    </row>
    <row r="66" spans="1:16" ht="15" customHeight="1" x14ac:dyDescent="0.25">
      <c r="A66" s="67"/>
      <c r="B66" s="10"/>
      <c r="C66" s="19" t="s">
        <v>28</v>
      </c>
      <c r="D66" s="177" t="str">
        <f>VLOOKUP(C66,background!$B$3:$C$20,2,FALSE)</f>
        <v>-</v>
      </c>
      <c r="E66" s="188">
        <f t="shared" si="1"/>
        <v>0</v>
      </c>
      <c r="F66" s="128" t="s">
        <v>42</v>
      </c>
      <c r="G66" s="129"/>
      <c r="H66" s="81"/>
      <c r="I66" s="81"/>
      <c r="J66" s="81"/>
      <c r="K66" s="81"/>
      <c r="L66" s="81"/>
      <c r="M66" s="81"/>
      <c r="N66" s="81"/>
      <c r="O66" s="81"/>
      <c r="P66" s="67"/>
    </row>
    <row r="67" spans="1:16" ht="15" customHeight="1" x14ac:dyDescent="0.25">
      <c r="A67" s="67"/>
      <c r="B67" s="10"/>
      <c r="C67" s="19" t="s">
        <v>28</v>
      </c>
      <c r="D67" s="177" t="str">
        <f>VLOOKUP(C67,background!$B$3:$C$20,2,FALSE)</f>
        <v>-</v>
      </c>
      <c r="E67" s="188">
        <f t="shared" si="1"/>
        <v>0</v>
      </c>
      <c r="F67" s="128" t="s">
        <v>42</v>
      </c>
      <c r="G67" s="129"/>
      <c r="H67" s="81"/>
      <c r="I67" s="81"/>
      <c r="J67" s="81"/>
      <c r="K67" s="81"/>
      <c r="L67" s="81"/>
      <c r="M67" s="81"/>
      <c r="N67" s="81"/>
      <c r="O67" s="81"/>
      <c r="P67" s="67"/>
    </row>
    <row r="68" spans="1:16" ht="15" customHeight="1" x14ac:dyDescent="0.25">
      <c r="A68" s="67"/>
      <c r="B68" s="10"/>
      <c r="C68" s="19" t="s">
        <v>28</v>
      </c>
      <c r="D68" s="177" t="str">
        <f>VLOOKUP(C68,background!$B$3:$C$20,2,FALSE)</f>
        <v>-</v>
      </c>
      <c r="E68" s="188">
        <f t="shared" si="1"/>
        <v>0</v>
      </c>
      <c r="F68" s="128" t="s">
        <v>42</v>
      </c>
      <c r="G68" s="129"/>
      <c r="H68" s="81"/>
      <c r="I68" s="81"/>
      <c r="J68" s="81"/>
      <c r="K68" s="81"/>
      <c r="L68" s="81"/>
      <c r="M68" s="81"/>
      <c r="N68" s="81"/>
      <c r="O68" s="81"/>
      <c r="P68" s="67"/>
    </row>
    <row r="69" spans="1:16" ht="15" customHeight="1" x14ac:dyDescent="0.25">
      <c r="A69" s="67"/>
      <c r="B69" s="10"/>
      <c r="C69" s="19" t="s">
        <v>28</v>
      </c>
      <c r="D69" s="177" t="str">
        <f>VLOOKUP(C69,background!$B$3:$C$20,2,FALSE)</f>
        <v>-</v>
      </c>
      <c r="E69" s="188">
        <f t="shared" si="1"/>
        <v>0</v>
      </c>
      <c r="F69" s="128" t="s">
        <v>42</v>
      </c>
      <c r="G69" s="129"/>
      <c r="H69" s="81"/>
      <c r="I69" s="81"/>
      <c r="J69" s="81"/>
      <c r="K69" s="81"/>
      <c r="L69" s="81"/>
      <c r="M69" s="81"/>
      <c r="N69" s="81"/>
      <c r="O69" s="81"/>
      <c r="P69" s="67"/>
    </row>
    <row r="70" spans="1:16" ht="15" customHeight="1" x14ac:dyDescent="0.25">
      <c r="A70" s="67"/>
      <c r="B70" s="10"/>
      <c r="C70" s="19" t="s">
        <v>28</v>
      </c>
      <c r="D70" s="177" t="str">
        <f>VLOOKUP(C70,background!$B$3:$C$20,2,FALSE)</f>
        <v>-</v>
      </c>
      <c r="E70" s="188">
        <f t="shared" si="1"/>
        <v>0</v>
      </c>
      <c r="F70" s="128" t="s">
        <v>42</v>
      </c>
      <c r="G70" s="129"/>
      <c r="H70" s="81"/>
      <c r="I70" s="81"/>
      <c r="J70" s="81"/>
      <c r="K70" s="81"/>
      <c r="L70" s="81"/>
      <c r="M70" s="81"/>
      <c r="N70" s="81"/>
      <c r="O70" s="81"/>
      <c r="P70" s="67"/>
    </row>
    <row r="71" spans="1:16" ht="15" customHeight="1" x14ac:dyDescent="0.25">
      <c r="A71" s="67"/>
      <c r="B71" s="10"/>
      <c r="C71" s="19" t="s">
        <v>28</v>
      </c>
      <c r="D71" s="177" t="str">
        <f>VLOOKUP(C71,background!$B$3:$C$20,2,FALSE)</f>
        <v>-</v>
      </c>
      <c r="E71" s="188">
        <f t="shared" si="1"/>
        <v>0</v>
      </c>
      <c r="F71" s="128" t="s">
        <v>42</v>
      </c>
      <c r="G71" s="129"/>
      <c r="H71" s="81"/>
      <c r="I71" s="81"/>
      <c r="J71" s="81"/>
      <c r="K71" s="81"/>
      <c r="L71" s="81"/>
      <c r="M71" s="81"/>
      <c r="N71" s="81"/>
      <c r="O71" s="81"/>
      <c r="P71" s="67"/>
    </row>
    <row r="72" spans="1:16" ht="15" customHeight="1" x14ac:dyDescent="0.25">
      <c r="A72" s="67"/>
      <c r="B72" s="10"/>
      <c r="C72" s="19" t="s">
        <v>28</v>
      </c>
      <c r="D72" s="177" t="str">
        <f>VLOOKUP(C72,background!$B$3:$C$20,2,FALSE)</f>
        <v>-</v>
      </c>
      <c r="E72" s="188">
        <f t="shared" si="1"/>
        <v>0</v>
      </c>
      <c r="F72" s="128" t="s">
        <v>42</v>
      </c>
      <c r="G72" s="129"/>
      <c r="H72" s="81"/>
      <c r="I72" s="81"/>
      <c r="J72" s="81"/>
      <c r="K72" s="81"/>
      <c r="L72" s="81"/>
      <c r="M72" s="81"/>
      <c r="N72" s="81"/>
      <c r="O72" s="81"/>
      <c r="P72" s="67"/>
    </row>
    <row r="73" spans="1:16" ht="15" customHeight="1" x14ac:dyDescent="0.25">
      <c r="A73" s="67"/>
      <c r="B73" s="10"/>
      <c r="C73" s="19" t="s">
        <v>28</v>
      </c>
      <c r="D73" s="177" t="str">
        <f>VLOOKUP(C73,background!$B$3:$C$20,2,FALSE)</f>
        <v>-</v>
      </c>
      <c r="E73" s="188">
        <f t="shared" si="1"/>
        <v>0</v>
      </c>
      <c r="F73" s="128" t="s">
        <v>42</v>
      </c>
      <c r="G73" s="129"/>
      <c r="H73" s="81"/>
      <c r="I73" s="81"/>
      <c r="J73" s="81"/>
      <c r="K73" s="81"/>
      <c r="L73" s="81"/>
      <c r="M73" s="81"/>
      <c r="N73" s="81"/>
      <c r="O73" s="81"/>
      <c r="P73" s="67"/>
    </row>
    <row r="74" spans="1:16" ht="15" customHeight="1" x14ac:dyDescent="0.25">
      <c r="A74" s="67"/>
      <c r="B74" s="10"/>
      <c r="C74" s="19" t="s">
        <v>28</v>
      </c>
      <c r="D74" s="177" t="str">
        <f>VLOOKUP(C74,background!$B$3:$C$20,2,FALSE)</f>
        <v>-</v>
      </c>
      <c r="E74" s="188">
        <f t="shared" si="1"/>
        <v>0</v>
      </c>
      <c r="F74" s="128" t="s">
        <v>42</v>
      </c>
      <c r="G74" s="129"/>
      <c r="H74" s="81"/>
      <c r="I74" s="81"/>
      <c r="J74" s="81"/>
      <c r="K74" s="81"/>
      <c r="L74" s="81"/>
      <c r="M74" s="81"/>
      <c r="N74" s="81"/>
      <c r="O74" s="81"/>
      <c r="P74" s="67"/>
    </row>
    <row r="75" spans="1:16" ht="15" customHeight="1" x14ac:dyDescent="0.25">
      <c r="A75" s="67"/>
      <c r="B75" s="10"/>
      <c r="C75" s="19" t="s">
        <v>28</v>
      </c>
      <c r="D75" s="177" t="str">
        <f>VLOOKUP(C75,background!$B$3:$C$20,2,FALSE)</f>
        <v>-</v>
      </c>
      <c r="E75" s="188">
        <f t="shared" si="1"/>
        <v>0</v>
      </c>
      <c r="F75" s="128" t="s">
        <v>42</v>
      </c>
      <c r="G75" s="129"/>
      <c r="H75" s="81"/>
      <c r="I75" s="81"/>
      <c r="J75" s="81"/>
      <c r="K75" s="81"/>
      <c r="L75" s="81"/>
      <c r="M75" s="81"/>
      <c r="N75" s="81"/>
      <c r="O75" s="81"/>
      <c r="P75" s="67"/>
    </row>
    <row r="76" spans="1:16" ht="15" customHeight="1" x14ac:dyDescent="0.25">
      <c r="A76" s="67"/>
      <c r="B76" s="10"/>
      <c r="C76" s="19" t="s">
        <v>28</v>
      </c>
      <c r="D76" s="177" t="str">
        <f>VLOOKUP(C76,background!$B$3:$C$20,2,FALSE)</f>
        <v>-</v>
      </c>
      <c r="E76" s="188">
        <f t="shared" si="1"/>
        <v>0</v>
      </c>
      <c r="F76" s="128" t="s">
        <v>42</v>
      </c>
      <c r="G76" s="129"/>
      <c r="H76" s="81"/>
      <c r="I76" s="81"/>
      <c r="J76" s="81"/>
      <c r="K76" s="81"/>
      <c r="L76" s="81"/>
      <c r="M76" s="81"/>
      <c r="N76" s="81"/>
      <c r="O76" s="81"/>
      <c r="P76" s="67"/>
    </row>
    <row r="77" spans="1:16" ht="15" customHeight="1" x14ac:dyDescent="0.25">
      <c r="A77" s="67"/>
      <c r="B77" s="10"/>
      <c r="C77" s="19" t="s">
        <v>28</v>
      </c>
      <c r="D77" s="177" t="str">
        <f>VLOOKUP(C77,background!$B$3:$C$20,2,FALSE)</f>
        <v>-</v>
      </c>
      <c r="E77" s="188">
        <f t="shared" si="1"/>
        <v>0</v>
      </c>
      <c r="F77" s="128" t="s">
        <v>42</v>
      </c>
      <c r="G77" s="129"/>
      <c r="H77" s="81"/>
      <c r="I77" s="81"/>
      <c r="J77" s="81"/>
      <c r="K77" s="81"/>
      <c r="L77" s="81"/>
      <c r="M77" s="81"/>
      <c r="N77" s="81"/>
      <c r="O77" s="81"/>
      <c r="P77" s="67"/>
    </row>
    <row r="78" spans="1:16" ht="15" customHeight="1" x14ac:dyDescent="0.25">
      <c r="A78" s="67"/>
      <c r="B78" s="10"/>
      <c r="C78" s="19" t="s">
        <v>28</v>
      </c>
      <c r="D78" s="177" t="str">
        <f>VLOOKUP(C78,background!$B$3:$C$20,2,FALSE)</f>
        <v>-</v>
      </c>
      <c r="E78" s="188">
        <f t="shared" si="1"/>
        <v>0</v>
      </c>
      <c r="F78" s="128" t="s">
        <v>42</v>
      </c>
      <c r="G78" s="129"/>
      <c r="H78" s="81"/>
      <c r="I78" s="81"/>
      <c r="J78" s="81"/>
      <c r="K78" s="81"/>
      <c r="L78" s="81"/>
      <c r="M78" s="81"/>
      <c r="N78" s="81"/>
      <c r="O78" s="81"/>
      <c r="P78" s="67"/>
    </row>
    <row r="79" spans="1:16" ht="15" customHeight="1" thickBot="1" x14ac:dyDescent="0.3">
      <c r="A79" s="67"/>
      <c r="B79" s="12"/>
      <c r="C79" s="20" t="s">
        <v>28</v>
      </c>
      <c r="D79" s="178" t="str">
        <f>VLOOKUP(C79,background!$B$3:$C$20,2,FALSE)</f>
        <v>-</v>
      </c>
      <c r="E79" s="189">
        <f t="shared" si="1"/>
        <v>0</v>
      </c>
      <c r="F79" s="128" t="s">
        <v>42</v>
      </c>
      <c r="G79" s="129"/>
      <c r="H79" s="81"/>
      <c r="I79" s="81"/>
      <c r="J79" s="81"/>
      <c r="K79" s="81"/>
      <c r="L79" s="81"/>
      <c r="M79" s="81"/>
      <c r="N79" s="81"/>
      <c r="O79" s="81"/>
      <c r="P79" s="67"/>
    </row>
    <row r="80" spans="1:16" ht="15" customHeight="1" thickBot="1" x14ac:dyDescent="0.3">
      <c r="A80" s="67"/>
      <c r="B80" s="78"/>
      <c r="C80" s="78"/>
      <c r="D80" s="79"/>
      <c r="E80" s="80"/>
      <c r="F80" s="67"/>
      <c r="G80" s="81"/>
      <c r="H80" s="81"/>
      <c r="I80" s="81"/>
      <c r="J80" s="81"/>
      <c r="K80" s="81"/>
      <c r="L80" s="81"/>
      <c r="M80" s="81"/>
      <c r="N80" s="81"/>
      <c r="O80" s="81"/>
      <c r="P80" s="67"/>
    </row>
    <row r="81" spans="1:16" ht="15" customHeight="1" x14ac:dyDescent="0.25">
      <c r="A81" s="309" t="s">
        <v>143</v>
      </c>
      <c r="B81" s="310"/>
      <c r="C81" s="310"/>
      <c r="D81" s="310"/>
      <c r="E81" s="310"/>
      <c r="F81" s="311"/>
      <c r="G81" s="81"/>
      <c r="H81" s="81"/>
      <c r="I81" s="81"/>
      <c r="J81" s="81"/>
      <c r="K81" s="81"/>
      <c r="L81" s="81"/>
      <c r="M81" s="81"/>
      <c r="N81" s="81"/>
      <c r="O81" s="81"/>
      <c r="P81" s="67"/>
    </row>
    <row r="82" spans="1:16" ht="15" customHeight="1" thickBot="1" x14ac:dyDescent="0.3">
      <c r="A82" s="312"/>
      <c r="B82" s="313"/>
      <c r="C82" s="313"/>
      <c r="D82" s="313"/>
      <c r="E82" s="313"/>
      <c r="F82" s="314"/>
      <c r="G82" s="81"/>
      <c r="H82" s="81"/>
      <c r="I82" s="81"/>
      <c r="J82" s="81"/>
      <c r="K82" s="81"/>
      <c r="L82" s="81"/>
      <c r="M82" s="81"/>
      <c r="N82" s="81"/>
      <c r="O82" s="81"/>
      <c r="P82" s="67"/>
    </row>
    <row r="83" spans="1:16" ht="15" customHeight="1" thickBot="1" x14ac:dyDescent="0.3">
      <c r="A83" s="67"/>
      <c r="B83" s="67"/>
      <c r="C83" s="67"/>
      <c r="D83" s="67"/>
      <c r="E83" s="67"/>
      <c r="F83" s="67"/>
      <c r="G83" s="67"/>
      <c r="H83" s="67"/>
      <c r="I83" s="67"/>
      <c r="J83" s="67"/>
      <c r="K83" s="67"/>
      <c r="L83" s="67"/>
      <c r="M83" s="67"/>
      <c r="N83" s="67"/>
      <c r="O83" s="67"/>
      <c r="P83" s="67"/>
    </row>
    <row r="84" spans="1:16" ht="20.100000000000001" customHeight="1" thickBot="1" x14ac:dyDescent="0.4">
      <c r="A84" s="158" t="s">
        <v>146</v>
      </c>
      <c r="B84" s="154"/>
      <c r="C84" s="155"/>
      <c r="D84" s="155"/>
      <c r="E84" s="155"/>
      <c r="F84" s="155"/>
      <c r="G84" s="155"/>
      <c r="H84" s="155"/>
      <c r="I84" s="155"/>
      <c r="J84" s="155"/>
      <c r="K84" s="155"/>
      <c r="L84" s="155"/>
      <c r="M84" s="155"/>
      <c r="N84" s="155"/>
      <c r="O84" s="155"/>
      <c r="P84" s="157"/>
    </row>
    <row r="85" spans="1:16" ht="15" customHeight="1" thickBot="1" x14ac:dyDescent="0.3">
      <c r="A85" s="67"/>
      <c r="B85" s="67"/>
      <c r="C85" s="67"/>
      <c r="D85" s="67"/>
      <c r="E85" s="67"/>
      <c r="F85" s="67"/>
      <c r="G85" s="67"/>
      <c r="H85" s="67"/>
      <c r="I85" s="67"/>
      <c r="J85" s="67"/>
      <c r="K85" s="67"/>
      <c r="L85" s="67"/>
      <c r="M85" s="67"/>
      <c r="N85" s="67"/>
      <c r="O85" s="67"/>
      <c r="P85" s="67"/>
    </row>
    <row r="86" spans="1:16" ht="15" customHeight="1" thickBot="1" x14ac:dyDescent="0.3">
      <c r="A86" s="67"/>
      <c r="B86" s="27" t="s">
        <v>60</v>
      </c>
      <c r="C86" s="28" t="s">
        <v>61</v>
      </c>
      <c r="D86" s="29" t="s">
        <v>29</v>
      </c>
      <c r="E86" s="30" t="s">
        <v>84</v>
      </c>
      <c r="F86" s="30" t="s">
        <v>30</v>
      </c>
      <c r="G86" s="30" t="s">
        <v>31</v>
      </c>
      <c r="H86" s="30" t="s">
        <v>32</v>
      </c>
      <c r="I86" s="30" t="s">
        <v>33</v>
      </c>
      <c r="J86" s="30" t="s">
        <v>34</v>
      </c>
      <c r="K86" s="30" t="s">
        <v>35</v>
      </c>
      <c r="L86" s="30" t="s">
        <v>36</v>
      </c>
      <c r="M86" s="30" t="s">
        <v>37</v>
      </c>
      <c r="N86" s="30" t="s">
        <v>38</v>
      </c>
      <c r="O86" s="28" t="s">
        <v>39</v>
      </c>
      <c r="P86" s="67"/>
    </row>
    <row r="87" spans="1:16" ht="15" customHeight="1" thickTop="1" x14ac:dyDescent="0.25">
      <c r="A87" s="67"/>
      <c r="B87" s="185" t="str">
        <f t="shared" ref="B87:C106" si="2">B40</f>
        <v>Office Building</v>
      </c>
      <c r="C87" s="180" t="str">
        <f t="shared" si="2"/>
        <v>Electricity (kWh)</v>
      </c>
      <c r="D87" s="21">
        <v>21330</v>
      </c>
      <c r="E87" s="9">
        <v>21900</v>
      </c>
      <c r="F87" s="9">
        <v>20350</v>
      </c>
      <c r="G87" s="9">
        <v>25386</v>
      </c>
      <c r="H87" s="9">
        <v>26536</v>
      </c>
      <c r="I87" s="9">
        <v>32430</v>
      </c>
      <c r="J87" s="9">
        <v>38876</v>
      </c>
      <c r="K87" s="9">
        <v>37339</v>
      </c>
      <c r="L87" s="9">
        <v>38375</v>
      </c>
      <c r="M87" s="9">
        <v>29878</v>
      </c>
      <c r="N87" s="9">
        <v>25450</v>
      </c>
      <c r="O87" s="22">
        <v>22150</v>
      </c>
      <c r="P87" s="67"/>
    </row>
    <row r="88" spans="1:16" ht="15" customHeight="1" x14ac:dyDescent="0.25">
      <c r="A88" s="67"/>
      <c r="B88" s="185" t="str">
        <f t="shared" si="2"/>
        <v>Office Building</v>
      </c>
      <c r="C88" s="182" t="str">
        <f t="shared" si="2"/>
        <v>Natural Gas (Therm)</v>
      </c>
      <c r="D88" s="23">
        <v>920</v>
      </c>
      <c r="E88" s="11">
        <v>843</v>
      </c>
      <c r="F88" s="11">
        <v>975</v>
      </c>
      <c r="G88" s="11">
        <v>405</v>
      </c>
      <c r="H88" s="11">
        <v>240</v>
      </c>
      <c r="I88" s="11">
        <v>102</v>
      </c>
      <c r="J88" s="11">
        <v>111</v>
      </c>
      <c r="K88" s="11">
        <v>75</v>
      </c>
      <c r="L88" s="11">
        <v>81</v>
      </c>
      <c r="M88" s="11">
        <v>875</v>
      </c>
      <c r="N88" s="11">
        <v>920</v>
      </c>
      <c r="O88" s="24">
        <v>853</v>
      </c>
      <c r="P88" s="67"/>
    </row>
    <row r="89" spans="1:16" ht="15" customHeight="1" x14ac:dyDescent="0.25">
      <c r="A89" s="67"/>
      <c r="B89" s="185" t="str">
        <f t="shared" si="2"/>
        <v>Office Building</v>
      </c>
      <c r="C89" s="182" t="str">
        <f t="shared" si="2"/>
        <v>Fuel Oil (No. 5 &amp; 6) (Gal)</v>
      </c>
      <c r="D89" s="23"/>
      <c r="E89" s="11">
        <v>9302</v>
      </c>
      <c r="F89" s="11"/>
      <c r="G89" s="11"/>
      <c r="H89" s="11"/>
      <c r="I89" s="11"/>
      <c r="J89" s="11"/>
      <c r="K89" s="11"/>
      <c r="L89" s="11">
        <v>5698</v>
      </c>
      <c r="M89" s="11"/>
      <c r="N89" s="11"/>
      <c r="O89" s="24"/>
      <c r="P89" s="67"/>
    </row>
    <row r="90" spans="1:16" ht="15" customHeight="1" x14ac:dyDescent="0.25">
      <c r="A90" s="67"/>
      <c r="B90" s="185">
        <f t="shared" si="2"/>
        <v>0</v>
      </c>
      <c r="C90" s="182" t="str">
        <f t="shared" si="2"/>
        <v>-</v>
      </c>
      <c r="D90" s="23"/>
      <c r="E90" s="11"/>
      <c r="F90" s="11"/>
      <c r="G90" s="11"/>
      <c r="H90" s="11"/>
      <c r="I90" s="11"/>
      <c r="J90" s="11"/>
      <c r="K90" s="11"/>
      <c r="L90" s="11"/>
      <c r="M90" s="11"/>
      <c r="N90" s="11"/>
      <c r="O90" s="24"/>
      <c r="P90" s="67"/>
    </row>
    <row r="91" spans="1:16" ht="15" customHeight="1" x14ac:dyDescent="0.25">
      <c r="A91" s="67"/>
      <c r="B91" s="185">
        <f t="shared" si="2"/>
        <v>0</v>
      </c>
      <c r="C91" s="182" t="str">
        <f t="shared" si="2"/>
        <v>-</v>
      </c>
      <c r="D91" s="23"/>
      <c r="E91" s="11"/>
      <c r="F91" s="11"/>
      <c r="G91" s="11"/>
      <c r="H91" s="11"/>
      <c r="I91" s="11"/>
      <c r="J91" s="11"/>
      <c r="K91" s="11"/>
      <c r="L91" s="11"/>
      <c r="M91" s="11"/>
      <c r="N91" s="11"/>
      <c r="O91" s="24"/>
      <c r="P91" s="67"/>
    </row>
    <row r="92" spans="1:16" ht="15" customHeight="1" x14ac:dyDescent="0.25">
      <c r="A92" s="67"/>
      <c r="B92" s="185">
        <f t="shared" si="2"/>
        <v>0</v>
      </c>
      <c r="C92" s="182" t="str">
        <f t="shared" si="2"/>
        <v>-</v>
      </c>
      <c r="D92" s="23"/>
      <c r="E92" s="11"/>
      <c r="F92" s="11"/>
      <c r="G92" s="11"/>
      <c r="H92" s="11"/>
      <c r="I92" s="11"/>
      <c r="J92" s="11"/>
      <c r="K92" s="11"/>
      <c r="L92" s="11"/>
      <c r="M92" s="11"/>
      <c r="N92" s="11"/>
      <c r="O92" s="24"/>
      <c r="P92" s="67"/>
    </row>
    <row r="93" spans="1:16" ht="15" customHeight="1" x14ac:dyDescent="0.25">
      <c r="A93" s="67"/>
      <c r="B93" s="185">
        <f t="shared" si="2"/>
        <v>0</v>
      </c>
      <c r="C93" s="182" t="str">
        <f t="shared" si="2"/>
        <v>-</v>
      </c>
      <c r="D93" s="23"/>
      <c r="E93" s="11"/>
      <c r="F93" s="11"/>
      <c r="G93" s="11"/>
      <c r="H93" s="11"/>
      <c r="I93" s="11"/>
      <c r="J93" s="11"/>
      <c r="K93" s="11"/>
      <c r="L93" s="11"/>
      <c r="M93" s="11"/>
      <c r="N93" s="11"/>
      <c r="O93" s="24"/>
      <c r="P93" s="67"/>
    </row>
    <row r="94" spans="1:16" ht="15" customHeight="1" x14ac:dyDescent="0.25">
      <c r="A94" s="67"/>
      <c r="B94" s="185">
        <f t="shared" si="2"/>
        <v>0</v>
      </c>
      <c r="C94" s="182" t="str">
        <f t="shared" si="2"/>
        <v>-</v>
      </c>
      <c r="D94" s="23"/>
      <c r="E94" s="11"/>
      <c r="F94" s="11"/>
      <c r="G94" s="11"/>
      <c r="H94" s="11"/>
      <c r="I94" s="11"/>
      <c r="J94" s="11"/>
      <c r="K94" s="11"/>
      <c r="L94" s="11"/>
      <c r="M94" s="11"/>
      <c r="N94" s="11"/>
      <c r="O94" s="24"/>
      <c r="P94" s="67"/>
    </row>
    <row r="95" spans="1:16" ht="15" customHeight="1" x14ac:dyDescent="0.25">
      <c r="A95" s="67"/>
      <c r="B95" s="185">
        <f t="shared" si="2"/>
        <v>0</v>
      </c>
      <c r="C95" s="182" t="str">
        <f t="shared" si="2"/>
        <v>-</v>
      </c>
      <c r="D95" s="23"/>
      <c r="E95" s="11"/>
      <c r="F95" s="11"/>
      <c r="G95" s="11"/>
      <c r="H95" s="11"/>
      <c r="I95" s="11"/>
      <c r="J95" s="11"/>
      <c r="K95" s="11"/>
      <c r="L95" s="11"/>
      <c r="M95" s="11"/>
      <c r="N95" s="11"/>
      <c r="O95" s="24"/>
      <c r="P95" s="67"/>
    </row>
    <row r="96" spans="1:16" ht="15" customHeight="1" x14ac:dyDescent="0.25">
      <c r="A96" s="67"/>
      <c r="B96" s="185">
        <f t="shared" si="2"/>
        <v>0</v>
      </c>
      <c r="C96" s="182" t="str">
        <f t="shared" si="2"/>
        <v>-</v>
      </c>
      <c r="D96" s="23"/>
      <c r="E96" s="11"/>
      <c r="F96" s="11"/>
      <c r="G96" s="11"/>
      <c r="H96" s="11"/>
      <c r="I96" s="11"/>
      <c r="J96" s="11"/>
      <c r="K96" s="11"/>
      <c r="L96" s="11"/>
      <c r="M96" s="11"/>
      <c r="N96" s="11"/>
      <c r="O96" s="24"/>
      <c r="P96" s="67"/>
    </row>
    <row r="97" spans="1:16" ht="15" customHeight="1" x14ac:dyDescent="0.25">
      <c r="A97" s="67"/>
      <c r="B97" s="185">
        <f t="shared" si="2"/>
        <v>0</v>
      </c>
      <c r="C97" s="182" t="str">
        <f t="shared" si="2"/>
        <v>-</v>
      </c>
      <c r="D97" s="23"/>
      <c r="E97" s="11"/>
      <c r="F97" s="11"/>
      <c r="G97" s="11"/>
      <c r="H97" s="11"/>
      <c r="I97" s="11"/>
      <c r="J97" s="11"/>
      <c r="K97" s="11"/>
      <c r="L97" s="11"/>
      <c r="M97" s="11"/>
      <c r="N97" s="11"/>
      <c r="O97" s="24"/>
      <c r="P97" s="67"/>
    </row>
    <row r="98" spans="1:16" ht="15" customHeight="1" x14ac:dyDescent="0.25">
      <c r="A98" s="67"/>
      <c r="B98" s="185">
        <f t="shared" si="2"/>
        <v>0</v>
      </c>
      <c r="C98" s="182" t="str">
        <f t="shared" si="2"/>
        <v>-</v>
      </c>
      <c r="D98" s="23"/>
      <c r="E98" s="11"/>
      <c r="F98" s="11"/>
      <c r="G98" s="11"/>
      <c r="H98" s="11"/>
      <c r="I98" s="11"/>
      <c r="J98" s="11"/>
      <c r="K98" s="11"/>
      <c r="L98" s="11"/>
      <c r="M98" s="11"/>
      <c r="N98" s="11"/>
      <c r="O98" s="24"/>
      <c r="P98" s="67"/>
    </row>
    <row r="99" spans="1:16" ht="15" customHeight="1" x14ac:dyDescent="0.25">
      <c r="A99" s="67"/>
      <c r="B99" s="185">
        <f t="shared" si="2"/>
        <v>0</v>
      </c>
      <c r="C99" s="182" t="str">
        <f t="shared" si="2"/>
        <v>-</v>
      </c>
      <c r="D99" s="23"/>
      <c r="E99" s="11"/>
      <c r="F99" s="11"/>
      <c r="G99" s="11"/>
      <c r="H99" s="11"/>
      <c r="I99" s="11"/>
      <c r="J99" s="11"/>
      <c r="K99" s="11"/>
      <c r="L99" s="11"/>
      <c r="M99" s="11"/>
      <c r="N99" s="11"/>
      <c r="O99" s="24"/>
      <c r="P99" s="67"/>
    </row>
    <row r="100" spans="1:16" ht="15" customHeight="1" x14ac:dyDescent="0.25">
      <c r="A100" s="67"/>
      <c r="B100" s="185">
        <f t="shared" si="2"/>
        <v>0</v>
      </c>
      <c r="C100" s="182" t="str">
        <f t="shared" si="2"/>
        <v>-</v>
      </c>
      <c r="D100" s="23"/>
      <c r="E100" s="11"/>
      <c r="F100" s="11"/>
      <c r="G100" s="11"/>
      <c r="H100" s="11"/>
      <c r="I100" s="11"/>
      <c r="J100" s="11"/>
      <c r="K100" s="11"/>
      <c r="L100" s="11"/>
      <c r="M100" s="11"/>
      <c r="N100" s="11"/>
      <c r="O100" s="24"/>
      <c r="P100" s="67"/>
    </row>
    <row r="101" spans="1:16" ht="15" customHeight="1" x14ac:dyDescent="0.25">
      <c r="A101" s="67"/>
      <c r="B101" s="185">
        <f t="shared" si="2"/>
        <v>0</v>
      </c>
      <c r="C101" s="182" t="str">
        <f t="shared" si="2"/>
        <v>-</v>
      </c>
      <c r="D101" s="23"/>
      <c r="E101" s="11"/>
      <c r="F101" s="11"/>
      <c r="G101" s="11"/>
      <c r="H101" s="11"/>
      <c r="I101" s="11"/>
      <c r="J101" s="11"/>
      <c r="K101" s="11"/>
      <c r="L101" s="11"/>
      <c r="M101" s="11"/>
      <c r="N101" s="11"/>
      <c r="O101" s="24"/>
      <c r="P101" s="67"/>
    </row>
    <row r="102" spans="1:16" ht="15" customHeight="1" x14ac:dyDescent="0.25">
      <c r="A102" s="67"/>
      <c r="B102" s="185">
        <f t="shared" si="2"/>
        <v>0</v>
      </c>
      <c r="C102" s="182" t="str">
        <f t="shared" si="2"/>
        <v>-</v>
      </c>
      <c r="D102" s="23"/>
      <c r="E102" s="11"/>
      <c r="F102" s="11"/>
      <c r="G102" s="11"/>
      <c r="H102" s="11"/>
      <c r="I102" s="11"/>
      <c r="J102" s="11"/>
      <c r="K102" s="11"/>
      <c r="L102" s="11"/>
      <c r="M102" s="11"/>
      <c r="N102" s="11"/>
      <c r="O102" s="24"/>
      <c r="P102" s="67"/>
    </row>
    <row r="103" spans="1:16" ht="15" customHeight="1" x14ac:dyDescent="0.25">
      <c r="A103" s="67"/>
      <c r="B103" s="185">
        <f t="shared" si="2"/>
        <v>0</v>
      </c>
      <c r="C103" s="182" t="str">
        <f t="shared" si="2"/>
        <v>-</v>
      </c>
      <c r="D103" s="23"/>
      <c r="E103" s="11"/>
      <c r="F103" s="11"/>
      <c r="G103" s="11"/>
      <c r="H103" s="11"/>
      <c r="I103" s="11"/>
      <c r="J103" s="11"/>
      <c r="K103" s="11"/>
      <c r="L103" s="11"/>
      <c r="M103" s="11"/>
      <c r="N103" s="11"/>
      <c r="O103" s="24"/>
      <c r="P103" s="67"/>
    </row>
    <row r="104" spans="1:16" ht="15" customHeight="1" x14ac:dyDescent="0.25">
      <c r="A104" s="67"/>
      <c r="B104" s="185">
        <f t="shared" si="2"/>
        <v>0</v>
      </c>
      <c r="C104" s="182" t="str">
        <f t="shared" si="2"/>
        <v>-</v>
      </c>
      <c r="D104" s="23"/>
      <c r="E104" s="11"/>
      <c r="F104" s="11"/>
      <c r="G104" s="11"/>
      <c r="H104" s="11"/>
      <c r="I104" s="11"/>
      <c r="J104" s="11"/>
      <c r="K104" s="11"/>
      <c r="L104" s="11"/>
      <c r="M104" s="11"/>
      <c r="N104" s="11"/>
      <c r="O104" s="24"/>
      <c r="P104" s="67"/>
    </row>
    <row r="105" spans="1:16" ht="15" customHeight="1" x14ac:dyDescent="0.25">
      <c r="A105" s="67"/>
      <c r="B105" s="185">
        <f t="shared" si="2"/>
        <v>0</v>
      </c>
      <c r="C105" s="182" t="str">
        <f t="shared" si="2"/>
        <v>-</v>
      </c>
      <c r="D105" s="23"/>
      <c r="E105" s="11"/>
      <c r="F105" s="11"/>
      <c r="G105" s="11"/>
      <c r="H105" s="11"/>
      <c r="I105" s="11"/>
      <c r="J105" s="11"/>
      <c r="K105" s="11"/>
      <c r="L105" s="11"/>
      <c r="M105" s="11"/>
      <c r="N105" s="11"/>
      <c r="O105" s="24"/>
      <c r="P105" s="67"/>
    </row>
    <row r="106" spans="1:16" ht="15" customHeight="1" x14ac:dyDescent="0.25">
      <c r="A106" s="67"/>
      <c r="B106" s="185">
        <f t="shared" si="2"/>
        <v>0</v>
      </c>
      <c r="C106" s="182" t="str">
        <f t="shared" si="2"/>
        <v>-</v>
      </c>
      <c r="D106" s="23"/>
      <c r="E106" s="11"/>
      <c r="F106" s="11"/>
      <c r="G106" s="11"/>
      <c r="H106" s="11"/>
      <c r="I106" s="11"/>
      <c r="J106" s="11"/>
      <c r="K106" s="11"/>
      <c r="L106" s="11"/>
      <c r="M106" s="11"/>
      <c r="N106" s="11"/>
      <c r="O106" s="24"/>
      <c r="P106" s="67"/>
    </row>
    <row r="107" spans="1:16" ht="15" customHeight="1" x14ac:dyDescent="0.25">
      <c r="A107" s="67"/>
      <c r="B107" s="185">
        <f t="shared" ref="B107:C126" si="3">B60</f>
        <v>0</v>
      </c>
      <c r="C107" s="182" t="str">
        <f t="shared" si="3"/>
        <v>-</v>
      </c>
      <c r="D107" s="23"/>
      <c r="E107" s="11"/>
      <c r="F107" s="11"/>
      <c r="G107" s="11"/>
      <c r="H107" s="11"/>
      <c r="I107" s="11"/>
      <c r="J107" s="11"/>
      <c r="K107" s="11"/>
      <c r="L107" s="11"/>
      <c r="M107" s="11"/>
      <c r="N107" s="11"/>
      <c r="O107" s="24"/>
      <c r="P107" s="67"/>
    </row>
    <row r="108" spans="1:16" ht="15" customHeight="1" x14ac:dyDescent="0.25">
      <c r="A108" s="67"/>
      <c r="B108" s="185">
        <f t="shared" si="3"/>
        <v>0</v>
      </c>
      <c r="C108" s="182" t="str">
        <f t="shared" si="3"/>
        <v>-</v>
      </c>
      <c r="D108" s="23"/>
      <c r="E108" s="11"/>
      <c r="F108" s="11"/>
      <c r="G108" s="11"/>
      <c r="H108" s="11"/>
      <c r="I108" s="11"/>
      <c r="J108" s="11"/>
      <c r="K108" s="11"/>
      <c r="L108" s="11"/>
      <c r="M108" s="11"/>
      <c r="N108" s="11"/>
      <c r="O108" s="24"/>
      <c r="P108" s="67"/>
    </row>
    <row r="109" spans="1:16" ht="15" customHeight="1" x14ac:dyDescent="0.25">
      <c r="A109" s="67"/>
      <c r="B109" s="185">
        <f t="shared" si="3"/>
        <v>0</v>
      </c>
      <c r="C109" s="182" t="str">
        <f t="shared" si="3"/>
        <v>-</v>
      </c>
      <c r="D109" s="23"/>
      <c r="E109" s="11"/>
      <c r="F109" s="11"/>
      <c r="G109" s="11"/>
      <c r="H109" s="11"/>
      <c r="I109" s="11"/>
      <c r="J109" s="11"/>
      <c r="K109" s="11"/>
      <c r="L109" s="11"/>
      <c r="M109" s="11"/>
      <c r="N109" s="11"/>
      <c r="O109" s="24"/>
      <c r="P109" s="67"/>
    </row>
    <row r="110" spans="1:16" ht="15" customHeight="1" x14ac:dyDescent="0.25">
      <c r="A110" s="67"/>
      <c r="B110" s="185">
        <f t="shared" si="3"/>
        <v>0</v>
      </c>
      <c r="C110" s="182" t="str">
        <f t="shared" si="3"/>
        <v>-</v>
      </c>
      <c r="D110" s="23"/>
      <c r="E110" s="11"/>
      <c r="F110" s="11"/>
      <c r="G110" s="11"/>
      <c r="H110" s="11"/>
      <c r="I110" s="11"/>
      <c r="J110" s="11"/>
      <c r="K110" s="11"/>
      <c r="L110" s="11"/>
      <c r="M110" s="11"/>
      <c r="N110" s="11"/>
      <c r="O110" s="24"/>
      <c r="P110" s="67"/>
    </row>
    <row r="111" spans="1:16" ht="15" customHeight="1" x14ac:dyDescent="0.25">
      <c r="A111" s="67"/>
      <c r="B111" s="185">
        <f t="shared" si="3"/>
        <v>0</v>
      </c>
      <c r="C111" s="182" t="str">
        <f t="shared" si="3"/>
        <v>-</v>
      </c>
      <c r="D111" s="23"/>
      <c r="E111" s="11"/>
      <c r="F111" s="11"/>
      <c r="G111" s="11"/>
      <c r="H111" s="11"/>
      <c r="I111" s="11"/>
      <c r="J111" s="11"/>
      <c r="K111" s="11"/>
      <c r="L111" s="11"/>
      <c r="M111" s="11"/>
      <c r="N111" s="11"/>
      <c r="O111" s="24"/>
      <c r="P111" s="67"/>
    </row>
    <row r="112" spans="1:16" ht="15" customHeight="1" x14ac:dyDescent="0.25">
      <c r="A112" s="67"/>
      <c r="B112" s="185">
        <f t="shared" si="3"/>
        <v>0</v>
      </c>
      <c r="C112" s="182" t="str">
        <f t="shared" si="3"/>
        <v>-</v>
      </c>
      <c r="D112" s="23"/>
      <c r="E112" s="11"/>
      <c r="F112" s="11"/>
      <c r="G112" s="11"/>
      <c r="H112" s="11"/>
      <c r="I112" s="11"/>
      <c r="J112" s="11"/>
      <c r="K112" s="11"/>
      <c r="L112" s="11"/>
      <c r="M112" s="11"/>
      <c r="N112" s="11"/>
      <c r="O112" s="24"/>
      <c r="P112" s="67"/>
    </row>
    <row r="113" spans="1:16" ht="15" customHeight="1" x14ac:dyDescent="0.25">
      <c r="A113" s="67"/>
      <c r="B113" s="185">
        <f t="shared" si="3"/>
        <v>0</v>
      </c>
      <c r="C113" s="182" t="str">
        <f t="shared" si="3"/>
        <v>-</v>
      </c>
      <c r="D113" s="23"/>
      <c r="E113" s="11"/>
      <c r="F113" s="11"/>
      <c r="G113" s="11"/>
      <c r="H113" s="11"/>
      <c r="I113" s="11"/>
      <c r="J113" s="11"/>
      <c r="K113" s="11"/>
      <c r="L113" s="11"/>
      <c r="M113" s="11"/>
      <c r="N113" s="11"/>
      <c r="O113" s="24"/>
      <c r="P113" s="67"/>
    </row>
    <row r="114" spans="1:16" ht="15" customHeight="1" x14ac:dyDescent="0.25">
      <c r="A114" s="67"/>
      <c r="B114" s="185">
        <f t="shared" si="3"/>
        <v>0</v>
      </c>
      <c r="C114" s="182" t="str">
        <f t="shared" si="3"/>
        <v>-</v>
      </c>
      <c r="D114" s="23"/>
      <c r="E114" s="11"/>
      <c r="F114" s="11"/>
      <c r="G114" s="11"/>
      <c r="H114" s="11"/>
      <c r="I114" s="11"/>
      <c r="J114" s="11"/>
      <c r="K114" s="11"/>
      <c r="L114" s="11"/>
      <c r="M114" s="11"/>
      <c r="N114" s="11"/>
      <c r="O114" s="24"/>
      <c r="P114" s="67"/>
    </row>
    <row r="115" spans="1:16" ht="15" customHeight="1" x14ac:dyDescent="0.25">
      <c r="A115" s="67"/>
      <c r="B115" s="185">
        <f t="shared" si="3"/>
        <v>0</v>
      </c>
      <c r="C115" s="182" t="str">
        <f t="shared" si="3"/>
        <v>-</v>
      </c>
      <c r="D115" s="23"/>
      <c r="E115" s="11"/>
      <c r="F115" s="11"/>
      <c r="G115" s="11"/>
      <c r="H115" s="11"/>
      <c r="I115" s="11"/>
      <c r="J115" s="11"/>
      <c r="K115" s="11"/>
      <c r="L115" s="11"/>
      <c r="M115" s="11"/>
      <c r="N115" s="11"/>
      <c r="O115" s="24"/>
      <c r="P115" s="67"/>
    </row>
    <row r="116" spans="1:16" ht="15" customHeight="1" x14ac:dyDescent="0.25">
      <c r="A116" s="67"/>
      <c r="B116" s="185">
        <f t="shared" si="3"/>
        <v>0</v>
      </c>
      <c r="C116" s="182" t="str">
        <f t="shared" si="3"/>
        <v>-</v>
      </c>
      <c r="D116" s="23"/>
      <c r="E116" s="11"/>
      <c r="F116" s="11"/>
      <c r="G116" s="11"/>
      <c r="H116" s="11"/>
      <c r="I116" s="11"/>
      <c r="J116" s="11"/>
      <c r="K116" s="11"/>
      <c r="L116" s="11"/>
      <c r="M116" s="11"/>
      <c r="N116" s="11"/>
      <c r="O116" s="24"/>
      <c r="P116" s="67"/>
    </row>
    <row r="117" spans="1:16" ht="15" customHeight="1" x14ac:dyDescent="0.25">
      <c r="A117" s="67"/>
      <c r="B117" s="185">
        <f t="shared" si="3"/>
        <v>0</v>
      </c>
      <c r="C117" s="182" t="str">
        <f t="shared" si="3"/>
        <v>-</v>
      </c>
      <c r="D117" s="23"/>
      <c r="E117" s="11"/>
      <c r="F117" s="11"/>
      <c r="G117" s="11"/>
      <c r="H117" s="11"/>
      <c r="I117" s="11"/>
      <c r="J117" s="11"/>
      <c r="K117" s="11"/>
      <c r="L117" s="11"/>
      <c r="M117" s="11"/>
      <c r="N117" s="11"/>
      <c r="O117" s="24"/>
      <c r="P117" s="67"/>
    </row>
    <row r="118" spans="1:16" ht="15" customHeight="1" x14ac:dyDescent="0.25">
      <c r="A118" s="67"/>
      <c r="B118" s="185">
        <f t="shared" si="3"/>
        <v>0</v>
      </c>
      <c r="C118" s="182" t="str">
        <f t="shared" si="3"/>
        <v>-</v>
      </c>
      <c r="D118" s="23"/>
      <c r="E118" s="11"/>
      <c r="F118" s="11"/>
      <c r="G118" s="11"/>
      <c r="H118" s="11"/>
      <c r="I118" s="11"/>
      <c r="J118" s="11"/>
      <c r="K118" s="11"/>
      <c r="L118" s="11"/>
      <c r="M118" s="11"/>
      <c r="N118" s="11"/>
      <c r="O118" s="24"/>
      <c r="P118" s="67"/>
    </row>
    <row r="119" spans="1:16" ht="15" customHeight="1" x14ac:dyDescent="0.25">
      <c r="A119" s="67"/>
      <c r="B119" s="185">
        <f t="shared" si="3"/>
        <v>0</v>
      </c>
      <c r="C119" s="182" t="str">
        <f t="shared" si="3"/>
        <v>-</v>
      </c>
      <c r="D119" s="23"/>
      <c r="E119" s="11"/>
      <c r="F119" s="11"/>
      <c r="G119" s="11"/>
      <c r="H119" s="11"/>
      <c r="I119" s="11"/>
      <c r="J119" s="11"/>
      <c r="K119" s="11"/>
      <c r="L119" s="11"/>
      <c r="M119" s="11"/>
      <c r="N119" s="11"/>
      <c r="O119" s="24"/>
      <c r="P119" s="67"/>
    </row>
    <row r="120" spans="1:16" ht="15" customHeight="1" x14ac:dyDescent="0.25">
      <c r="A120" s="67"/>
      <c r="B120" s="185">
        <f t="shared" si="3"/>
        <v>0</v>
      </c>
      <c r="C120" s="182" t="str">
        <f t="shared" si="3"/>
        <v>-</v>
      </c>
      <c r="D120" s="23"/>
      <c r="E120" s="11"/>
      <c r="F120" s="11"/>
      <c r="G120" s="11"/>
      <c r="H120" s="11"/>
      <c r="I120" s="11"/>
      <c r="J120" s="11"/>
      <c r="K120" s="11"/>
      <c r="L120" s="11"/>
      <c r="M120" s="11"/>
      <c r="N120" s="11"/>
      <c r="O120" s="24"/>
      <c r="P120" s="67"/>
    </row>
    <row r="121" spans="1:16" ht="15" customHeight="1" x14ac:dyDescent="0.25">
      <c r="A121" s="67"/>
      <c r="B121" s="185">
        <f t="shared" si="3"/>
        <v>0</v>
      </c>
      <c r="C121" s="182" t="str">
        <f t="shared" si="3"/>
        <v>-</v>
      </c>
      <c r="D121" s="23"/>
      <c r="E121" s="11"/>
      <c r="F121" s="11"/>
      <c r="G121" s="11"/>
      <c r="H121" s="11"/>
      <c r="I121" s="11"/>
      <c r="J121" s="11"/>
      <c r="K121" s="11"/>
      <c r="L121" s="11"/>
      <c r="M121" s="11"/>
      <c r="N121" s="11"/>
      <c r="O121" s="24"/>
      <c r="P121" s="67"/>
    </row>
    <row r="122" spans="1:16" ht="15" customHeight="1" x14ac:dyDescent="0.25">
      <c r="A122" s="67"/>
      <c r="B122" s="185">
        <f t="shared" si="3"/>
        <v>0</v>
      </c>
      <c r="C122" s="182" t="str">
        <f t="shared" si="3"/>
        <v>-</v>
      </c>
      <c r="D122" s="23"/>
      <c r="E122" s="11"/>
      <c r="F122" s="11"/>
      <c r="G122" s="11"/>
      <c r="H122" s="11"/>
      <c r="I122" s="11"/>
      <c r="J122" s="11"/>
      <c r="K122" s="11"/>
      <c r="L122" s="11"/>
      <c r="M122" s="11"/>
      <c r="N122" s="11"/>
      <c r="O122" s="24"/>
      <c r="P122" s="67"/>
    </row>
    <row r="123" spans="1:16" ht="15" customHeight="1" x14ac:dyDescent="0.25">
      <c r="A123" s="67"/>
      <c r="B123" s="185">
        <f t="shared" si="3"/>
        <v>0</v>
      </c>
      <c r="C123" s="182" t="str">
        <f t="shared" si="3"/>
        <v>-</v>
      </c>
      <c r="D123" s="23"/>
      <c r="E123" s="11"/>
      <c r="F123" s="11"/>
      <c r="G123" s="11"/>
      <c r="H123" s="11"/>
      <c r="I123" s="11"/>
      <c r="J123" s="11"/>
      <c r="K123" s="11"/>
      <c r="L123" s="11"/>
      <c r="M123" s="11"/>
      <c r="N123" s="11"/>
      <c r="O123" s="24"/>
      <c r="P123" s="67"/>
    </row>
    <row r="124" spans="1:16" ht="15" customHeight="1" x14ac:dyDescent="0.25">
      <c r="A124" s="67"/>
      <c r="B124" s="185">
        <f t="shared" si="3"/>
        <v>0</v>
      </c>
      <c r="C124" s="182" t="str">
        <f t="shared" si="3"/>
        <v>-</v>
      </c>
      <c r="D124" s="23"/>
      <c r="E124" s="11"/>
      <c r="F124" s="11"/>
      <c r="G124" s="11"/>
      <c r="H124" s="11"/>
      <c r="I124" s="11"/>
      <c r="J124" s="11"/>
      <c r="K124" s="11"/>
      <c r="L124" s="11"/>
      <c r="M124" s="11"/>
      <c r="N124" s="11"/>
      <c r="O124" s="24"/>
      <c r="P124" s="67"/>
    </row>
    <row r="125" spans="1:16" ht="15" customHeight="1" x14ac:dyDescent="0.25">
      <c r="A125" s="67"/>
      <c r="B125" s="185">
        <f t="shared" si="3"/>
        <v>0</v>
      </c>
      <c r="C125" s="182" t="str">
        <f t="shared" si="3"/>
        <v>-</v>
      </c>
      <c r="D125" s="23"/>
      <c r="E125" s="11"/>
      <c r="F125" s="11"/>
      <c r="G125" s="11"/>
      <c r="H125" s="11"/>
      <c r="I125" s="11"/>
      <c r="J125" s="11"/>
      <c r="K125" s="11"/>
      <c r="L125" s="11"/>
      <c r="M125" s="11"/>
      <c r="N125" s="11"/>
      <c r="O125" s="24"/>
      <c r="P125" s="67"/>
    </row>
    <row r="126" spans="1:16" ht="15" customHeight="1" thickBot="1" x14ac:dyDescent="0.3">
      <c r="A126" s="67"/>
      <c r="B126" s="186">
        <f t="shared" si="3"/>
        <v>0</v>
      </c>
      <c r="C126" s="184" t="str">
        <f t="shared" si="3"/>
        <v>-</v>
      </c>
      <c r="D126" s="25"/>
      <c r="E126" s="13"/>
      <c r="F126" s="13"/>
      <c r="G126" s="13"/>
      <c r="H126" s="13"/>
      <c r="I126" s="13"/>
      <c r="J126" s="13"/>
      <c r="K126" s="13"/>
      <c r="L126" s="13"/>
      <c r="M126" s="13"/>
      <c r="N126" s="13"/>
      <c r="O126" s="26"/>
      <c r="P126" s="67"/>
    </row>
    <row r="127" spans="1:16" ht="15" customHeight="1" thickBot="1" x14ac:dyDescent="0.3">
      <c r="A127" s="67"/>
      <c r="B127" s="83"/>
      <c r="C127" s="79"/>
      <c r="D127" s="84"/>
      <c r="E127" s="84"/>
      <c r="F127" s="84"/>
      <c r="G127" s="84"/>
      <c r="H127" s="84"/>
      <c r="I127" s="84"/>
      <c r="J127" s="84"/>
      <c r="K127" s="84"/>
      <c r="L127" s="84"/>
      <c r="M127" s="84"/>
      <c r="N127" s="84"/>
      <c r="O127" s="84"/>
      <c r="P127" s="67"/>
    </row>
    <row r="128" spans="1:16" ht="15" customHeight="1" x14ac:dyDescent="0.25">
      <c r="A128" s="309" t="s">
        <v>147</v>
      </c>
      <c r="B128" s="310"/>
      <c r="C128" s="310"/>
      <c r="D128" s="310"/>
      <c r="E128" s="310"/>
      <c r="F128" s="311"/>
      <c r="G128" s="84"/>
      <c r="H128" s="84"/>
      <c r="I128" s="84"/>
      <c r="J128" s="84"/>
      <c r="K128" s="84"/>
      <c r="L128" s="84"/>
      <c r="M128" s="84"/>
      <c r="N128" s="84"/>
      <c r="O128" s="84"/>
      <c r="P128" s="67"/>
    </row>
    <row r="129" spans="1:16" ht="15" customHeight="1" thickBot="1" x14ac:dyDescent="0.3">
      <c r="A129" s="312"/>
      <c r="B129" s="313"/>
      <c r="C129" s="313"/>
      <c r="D129" s="313"/>
      <c r="E129" s="313"/>
      <c r="F129" s="314"/>
      <c r="G129" s="84"/>
      <c r="H129" s="84"/>
      <c r="I129" s="84"/>
      <c r="J129" s="84"/>
      <c r="K129" s="84"/>
      <c r="L129" s="84"/>
      <c r="M129" s="84"/>
      <c r="N129" s="84"/>
      <c r="O129" s="84"/>
      <c r="P129" s="67"/>
    </row>
    <row r="130" spans="1:16" ht="15" customHeight="1" thickBot="1" x14ac:dyDescent="0.3">
      <c r="A130" s="67"/>
      <c r="B130" s="67"/>
      <c r="C130" s="67"/>
      <c r="D130" s="67"/>
      <c r="E130" s="67"/>
      <c r="F130" s="67"/>
      <c r="G130" s="67"/>
      <c r="H130" s="67"/>
      <c r="I130" s="67"/>
      <c r="J130" s="67"/>
      <c r="K130" s="67"/>
      <c r="L130" s="67"/>
      <c r="M130" s="67"/>
      <c r="N130" s="67"/>
      <c r="O130" s="67"/>
      <c r="P130" s="67"/>
    </row>
    <row r="131" spans="1:16" ht="20.100000000000001" customHeight="1" thickBot="1" x14ac:dyDescent="0.4">
      <c r="A131" s="158" t="s">
        <v>93</v>
      </c>
      <c r="B131" s="154"/>
      <c r="C131" s="155"/>
      <c r="D131" s="155"/>
      <c r="E131" s="155"/>
      <c r="F131" s="155"/>
      <c r="G131" s="155"/>
      <c r="H131" s="155"/>
      <c r="I131" s="155"/>
      <c r="J131" s="155"/>
      <c r="K131" s="155"/>
      <c r="L131" s="155"/>
      <c r="M131" s="155"/>
      <c r="N131" s="155"/>
      <c r="O131" s="155"/>
      <c r="P131" s="157"/>
    </row>
    <row r="132" spans="1:16" ht="15.75" thickBot="1" x14ac:dyDescent="0.3">
      <c r="A132" s="67"/>
      <c r="B132" s="67"/>
      <c r="C132" s="67"/>
      <c r="D132" s="67"/>
      <c r="E132" s="67"/>
      <c r="F132" s="67"/>
      <c r="G132" s="67"/>
      <c r="H132" s="67"/>
      <c r="I132" s="67"/>
      <c r="J132" s="67"/>
      <c r="K132" s="67"/>
      <c r="L132" s="67"/>
      <c r="M132" s="67"/>
      <c r="N132" s="67"/>
      <c r="O132" s="67"/>
      <c r="P132" s="67"/>
    </row>
    <row r="133" spans="1:16" s="240" customFormat="1" ht="65.099999999999994" customHeight="1" thickBot="1" x14ac:dyDescent="0.3">
      <c r="A133" s="239"/>
      <c r="B133" s="235" t="s">
        <v>22</v>
      </c>
      <c r="C133" s="307" t="s">
        <v>43</v>
      </c>
      <c r="D133" s="308"/>
      <c r="E133" s="236" t="s">
        <v>97</v>
      </c>
      <c r="F133" s="237" t="s">
        <v>44</v>
      </c>
      <c r="G133" s="238" t="s">
        <v>45</v>
      </c>
      <c r="H133" s="315" t="s">
        <v>85</v>
      </c>
      <c r="I133" s="316"/>
      <c r="J133" s="317"/>
      <c r="K133" s="239"/>
      <c r="L133" s="239"/>
      <c r="M133" s="239"/>
      <c r="N133" s="239"/>
      <c r="O133" s="239"/>
      <c r="P133" s="239"/>
    </row>
    <row r="134" spans="1:16" ht="15" customHeight="1" thickTop="1" x14ac:dyDescent="0.25">
      <c r="A134" s="67"/>
      <c r="B134" s="179" t="s">
        <v>78</v>
      </c>
      <c r="C134" s="43">
        <f t="shared" ref="C134:C150" si="4">SUMIF($C$40:$C$79,B134,$E$40:$E$79)</f>
        <v>340000</v>
      </c>
      <c r="D134" s="180" t="str">
        <f>VLOOKUP(B134,background!$B$3:$C$20,2,FALSE)</f>
        <v>kWh</v>
      </c>
      <c r="E134" s="33" t="s">
        <v>40</v>
      </c>
      <c r="F134" s="37">
        <f>IF(B134="-","-",C134*VLOOKUP(B134,background!$B$3:$F$20,3,FALSE))</f>
        <v>1160080</v>
      </c>
      <c r="G134" s="38">
        <f>IF(B134="-","-",C134*VLOOKUP(B134,background!$B$3:$F$20,5,FALSE))</f>
        <v>3637999.9999999995</v>
      </c>
      <c r="H134" s="43">
        <f>SUM(E164:E180)</f>
        <v>68000</v>
      </c>
      <c r="I134" s="176" t="str">
        <f t="shared" ref="I134:I150" si="5">D134</f>
        <v>kWh</v>
      </c>
      <c r="J134" s="44">
        <f>H134*VLOOKUP(B134,background!$B$3:$F$20,5,FALSE)</f>
        <v>727600</v>
      </c>
      <c r="K134" s="67"/>
      <c r="L134" s="67"/>
      <c r="M134" s="67"/>
      <c r="N134" s="67"/>
      <c r="O134" s="67"/>
      <c r="P134" s="67"/>
    </row>
    <row r="135" spans="1:16" ht="15" customHeight="1" x14ac:dyDescent="0.25">
      <c r="A135" s="67"/>
      <c r="B135" s="181" t="s">
        <v>24</v>
      </c>
      <c r="C135" s="45">
        <f t="shared" si="4"/>
        <v>6400</v>
      </c>
      <c r="D135" s="182" t="str">
        <f>VLOOKUP(B135,background!$B$3:$C$20,2,FALSE)</f>
        <v>Therms</v>
      </c>
      <c r="E135" s="34" t="s">
        <v>40</v>
      </c>
      <c r="F135" s="39">
        <f>IF(B135="-","-",C135*VLOOKUP(B135,background!$B$3:$F$20,3,FALSE))</f>
        <v>640000</v>
      </c>
      <c r="G135" s="40">
        <f>IF(B135="-","-",C135*VLOOKUP(B135,background!$B$3:$F$20,5,FALSE))</f>
        <v>672000</v>
      </c>
      <c r="H135" s="45">
        <f>SUMIF($J$164:$J$180,B135,$I$164:$I$180)-SUMIF($C$183:$C$199,B135,$B$183:$B$199)</f>
        <v>2560</v>
      </c>
      <c r="I135" s="177" t="str">
        <f t="shared" si="5"/>
        <v>Therms</v>
      </c>
      <c r="J135" s="46">
        <f>H135*VLOOKUP(B135,background!$B$3:$F$20,5,FALSE)</f>
        <v>268800</v>
      </c>
      <c r="K135" s="67"/>
      <c r="L135" s="67"/>
      <c r="M135" s="67"/>
      <c r="N135" s="67"/>
      <c r="O135" s="67"/>
      <c r="P135" s="67"/>
    </row>
    <row r="136" spans="1:16" ht="15" customHeight="1" x14ac:dyDescent="0.25">
      <c r="A136" s="67"/>
      <c r="B136" s="181" t="s">
        <v>25</v>
      </c>
      <c r="C136" s="45">
        <f t="shared" si="4"/>
        <v>0</v>
      </c>
      <c r="D136" s="182" t="str">
        <f>VLOOKUP(B136,background!$B$3:$C$20,2,FALSE)</f>
        <v>100 cubic feet (CCF)</v>
      </c>
      <c r="E136" s="34" t="s">
        <v>28</v>
      </c>
      <c r="F136" s="39">
        <f>IF(B136="-","-",C136*VLOOKUP(B136,background!$B$3:$F$20,3,FALSE))</f>
        <v>0</v>
      </c>
      <c r="G136" s="40">
        <f>IF(B136="-","-",C136*VLOOKUP(B136,background!$B$3:$F$20,5,FALSE))</f>
        <v>0</v>
      </c>
      <c r="H136" s="45">
        <f>SUMIF($J$164:$J$180,B136,$I$164:$I$180)-SUMIF($C$183:$C$199,B136,B183:B199)</f>
        <v>0</v>
      </c>
      <c r="I136" s="177" t="str">
        <f t="shared" si="5"/>
        <v>100 cubic feet (CCF)</v>
      </c>
      <c r="J136" s="46">
        <f>H136*VLOOKUP(B136,background!$B$3:$F$20,5,FALSE)</f>
        <v>0</v>
      </c>
      <c r="K136" s="67"/>
      <c r="L136" s="67"/>
      <c r="M136" s="67"/>
      <c r="N136" s="67"/>
      <c r="O136" s="67"/>
      <c r="P136" s="67"/>
    </row>
    <row r="137" spans="1:16" ht="15" customHeight="1" x14ac:dyDescent="0.25">
      <c r="A137" s="67"/>
      <c r="B137" s="181" t="s">
        <v>49</v>
      </c>
      <c r="C137" s="45">
        <f t="shared" si="4"/>
        <v>0</v>
      </c>
      <c r="D137" s="182" t="str">
        <f>VLOOKUP(B137,background!$B$3:$C$20,2,FALSE)</f>
        <v>Gallons</v>
      </c>
      <c r="E137" s="34" t="s">
        <v>28</v>
      </c>
      <c r="F137" s="39">
        <f>IF(B137="-","-",C137*VLOOKUP(B137,background!$B$3:$F$20,3,FALSE))</f>
        <v>0</v>
      </c>
      <c r="G137" s="40">
        <f>IF(B137="-","-",C137*VLOOKUP(B137,background!$B$3:$F$20,5,FALSE))</f>
        <v>0</v>
      </c>
      <c r="H137" s="45">
        <f t="shared" ref="H137:H150" si="6">SUMIF($J$164:$J$180,B137,$I$164:$I$180)</f>
        <v>0</v>
      </c>
      <c r="I137" s="177" t="str">
        <f t="shared" si="5"/>
        <v>Gallons</v>
      </c>
      <c r="J137" s="46">
        <f>H137*VLOOKUP(B137,background!$B$3:$F$20,5,FALSE)</f>
        <v>0</v>
      </c>
      <c r="K137" s="67"/>
      <c r="L137" s="67"/>
      <c r="M137" s="67"/>
      <c r="N137" s="67"/>
      <c r="O137" s="67"/>
      <c r="P137" s="67"/>
    </row>
    <row r="138" spans="1:16" ht="15" customHeight="1" x14ac:dyDescent="0.25">
      <c r="A138" s="67"/>
      <c r="B138" s="181" t="s">
        <v>50</v>
      </c>
      <c r="C138" s="45">
        <f t="shared" si="4"/>
        <v>0</v>
      </c>
      <c r="D138" s="182" t="str">
        <f>VLOOKUP(B138,background!$B$3:$C$20,2,FALSE)</f>
        <v>cubic feet (CF)</v>
      </c>
      <c r="E138" s="34" t="s">
        <v>28</v>
      </c>
      <c r="F138" s="39">
        <f>IF(B138="-","-",C138*VLOOKUP(B138,background!$B$3:$F$20,3,FALSE))</f>
        <v>0</v>
      </c>
      <c r="G138" s="40">
        <f>IF(B138="-","-",C138*VLOOKUP(B138,background!$B$3:$F$20,5,FALSE))</f>
        <v>0</v>
      </c>
      <c r="H138" s="45">
        <f t="shared" si="6"/>
        <v>0</v>
      </c>
      <c r="I138" s="177" t="str">
        <f t="shared" si="5"/>
        <v>cubic feet (CF)</v>
      </c>
      <c r="J138" s="46">
        <f>H138*VLOOKUP(B138,background!$B$3:$F$20,5,FALSE)</f>
        <v>0</v>
      </c>
      <c r="K138" s="67"/>
      <c r="L138" s="67"/>
      <c r="M138" s="67"/>
      <c r="N138" s="67"/>
      <c r="O138" s="67"/>
      <c r="P138" s="67"/>
    </row>
    <row r="139" spans="1:16" ht="15" customHeight="1" x14ac:dyDescent="0.25">
      <c r="A139" s="67"/>
      <c r="B139" s="181" t="s">
        <v>68</v>
      </c>
      <c r="C139" s="45">
        <f t="shared" si="4"/>
        <v>0</v>
      </c>
      <c r="D139" s="182" t="str">
        <f>VLOOKUP(B139,background!$B$3:$C$20,2,FALSE)</f>
        <v>Gallons</v>
      </c>
      <c r="E139" s="34" t="s">
        <v>28</v>
      </c>
      <c r="F139" s="39">
        <f>IF(B139="-","-",C139*VLOOKUP(B139,background!$B$3:$F$20,3,FALSE))</f>
        <v>0</v>
      </c>
      <c r="G139" s="40">
        <f>IF(B139="-","-",C139*VLOOKUP(B139,background!$B$3:$F$20,5,FALSE))</f>
        <v>0</v>
      </c>
      <c r="H139" s="45">
        <f t="shared" si="6"/>
        <v>0</v>
      </c>
      <c r="I139" s="177" t="str">
        <f t="shared" si="5"/>
        <v>Gallons</v>
      </c>
      <c r="J139" s="46">
        <f>H139*VLOOKUP(B139,background!$B$3:$F$20,5,FALSE)</f>
        <v>0</v>
      </c>
      <c r="K139" s="67"/>
      <c r="L139" s="67"/>
      <c r="M139" s="67"/>
      <c r="N139" s="67"/>
      <c r="O139" s="67"/>
      <c r="P139" s="67"/>
    </row>
    <row r="140" spans="1:16" ht="15" customHeight="1" x14ac:dyDescent="0.25">
      <c r="A140" s="67"/>
      <c r="B140" s="181" t="s">
        <v>69</v>
      </c>
      <c r="C140" s="45">
        <f t="shared" si="4"/>
        <v>0</v>
      </c>
      <c r="D140" s="182" t="str">
        <f>VLOOKUP(B140,background!$B$3:$C$20,2,FALSE)</f>
        <v>Gallons</v>
      </c>
      <c r="E140" s="34" t="s">
        <v>28</v>
      </c>
      <c r="F140" s="39">
        <f>IF(B140="-","-",C140*VLOOKUP(B140,background!$B$3:$F$20,3,FALSE))</f>
        <v>0</v>
      </c>
      <c r="G140" s="40">
        <f>IF(B140="-","-",C140*VLOOKUP(B140,background!$B$3:$F$20,5,FALSE))</f>
        <v>0</v>
      </c>
      <c r="H140" s="45">
        <f t="shared" si="6"/>
        <v>0</v>
      </c>
      <c r="I140" s="177" t="str">
        <f t="shared" si="5"/>
        <v>Gallons</v>
      </c>
      <c r="J140" s="46">
        <f>H140*VLOOKUP(B140,background!$B$3:$F$20,5,FALSE)</f>
        <v>0</v>
      </c>
      <c r="K140" s="67"/>
      <c r="L140" s="67"/>
      <c r="M140" s="67"/>
      <c r="N140" s="67"/>
      <c r="O140" s="67"/>
      <c r="P140" s="67"/>
    </row>
    <row r="141" spans="1:16" ht="15" customHeight="1" x14ac:dyDescent="0.25">
      <c r="A141" s="67"/>
      <c r="B141" s="181" t="s">
        <v>70</v>
      </c>
      <c r="C141" s="45">
        <f t="shared" si="4"/>
        <v>0</v>
      </c>
      <c r="D141" s="182" t="str">
        <f>VLOOKUP(B141,background!$B$3:$C$20,2,FALSE)</f>
        <v>Gallons</v>
      </c>
      <c r="E141" s="34" t="s">
        <v>28</v>
      </c>
      <c r="F141" s="39">
        <f>IF(B141="-","-",C141*VLOOKUP(B141,background!$B$3:$F$20,3,FALSE))</f>
        <v>0</v>
      </c>
      <c r="G141" s="40">
        <f>IF(B141="-","-",C141*VLOOKUP(B141,background!$B$3:$F$20,5,FALSE))</f>
        <v>0</v>
      </c>
      <c r="H141" s="45">
        <f t="shared" si="6"/>
        <v>0</v>
      </c>
      <c r="I141" s="177" t="str">
        <f t="shared" si="5"/>
        <v>Gallons</v>
      </c>
      <c r="J141" s="46">
        <f>H141*VLOOKUP(B141,background!$B$3:$F$20,5,FALSE)</f>
        <v>0</v>
      </c>
      <c r="K141" s="67"/>
      <c r="L141" s="67"/>
      <c r="M141" s="67"/>
      <c r="N141" s="67"/>
      <c r="O141" s="67"/>
      <c r="P141" s="67"/>
    </row>
    <row r="142" spans="1:16" ht="15" customHeight="1" x14ac:dyDescent="0.25">
      <c r="A142" s="67"/>
      <c r="B142" s="181" t="s">
        <v>71</v>
      </c>
      <c r="C142" s="45">
        <f t="shared" si="4"/>
        <v>0</v>
      </c>
      <c r="D142" s="182" t="str">
        <f>VLOOKUP(B142,background!$B$3:$C$20,2,FALSE)</f>
        <v>Gallons</v>
      </c>
      <c r="E142" s="34" t="s">
        <v>28</v>
      </c>
      <c r="F142" s="39">
        <f>IF(B142="-","-",C142*VLOOKUP(B142,background!$B$3:$F$20,3,FALSE))</f>
        <v>0</v>
      </c>
      <c r="G142" s="40">
        <f>IF(B142="-","-",C142*VLOOKUP(B142,background!$B$3:$F$20,5,FALSE))</f>
        <v>0</v>
      </c>
      <c r="H142" s="45">
        <f t="shared" si="6"/>
        <v>0</v>
      </c>
      <c r="I142" s="177" t="str">
        <f t="shared" si="5"/>
        <v>Gallons</v>
      </c>
      <c r="J142" s="46">
        <f>H142*VLOOKUP(B142,background!$B$3:$F$20,5,FALSE)</f>
        <v>0</v>
      </c>
      <c r="K142" s="67"/>
      <c r="L142" s="67"/>
      <c r="M142" s="67"/>
      <c r="N142" s="67"/>
      <c r="O142" s="67"/>
      <c r="P142" s="67"/>
    </row>
    <row r="143" spans="1:16" ht="15" customHeight="1" x14ac:dyDescent="0.25">
      <c r="A143" s="67"/>
      <c r="B143" s="181" t="s">
        <v>72</v>
      </c>
      <c r="C143" s="45">
        <f t="shared" si="4"/>
        <v>15000</v>
      </c>
      <c r="D143" s="182" t="str">
        <f>VLOOKUP(B143,background!$B$3:$C$20,2,FALSE)</f>
        <v>Gallons</v>
      </c>
      <c r="E143" s="34" t="s">
        <v>41</v>
      </c>
      <c r="F143" s="39">
        <f>IF(B143="-","-",C143*VLOOKUP(B143,background!$B$3:$F$20,3,FALSE))</f>
        <v>2250000</v>
      </c>
      <c r="G143" s="40">
        <f>IF(B143="-","-",C143*VLOOKUP(B143,background!$B$3:$F$20,5,FALSE))</f>
        <v>2272500</v>
      </c>
      <c r="H143" s="45">
        <f t="shared" si="6"/>
        <v>0</v>
      </c>
      <c r="I143" s="177" t="str">
        <f t="shared" si="5"/>
        <v>Gallons</v>
      </c>
      <c r="J143" s="46">
        <f>H143*VLOOKUP(B143,background!$B$3:$F$20,5,FALSE)</f>
        <v>0</v>
      </c>
      <c r="K143" s="67"/>
      <c r="L143" s="67"/>
      <c r="M143" s="67"/>
      <c r="N143" s="67"/>
      <c r="O143" s="67"/>
      <c r="P143" s="67"/>
    </row>
    <row r="144" spans="1:16" ht="15" customHeight="1" x14ac:dyDescent="0.25">
      <c r="A144" s="67"/>
      <c r="B144" s="181" t="s">
        <v>73</v>
      </c>
      <c r="C144" s="45">
        <f t="shared" si="4"/>
        <v>0</v>
      </c>
      <c r="D144" s="182" t="str">
        <f>VLOOKUP(B144,background!$B$3:$C$20,2,FALSE)</f>
        <v>Gallons</v>
      </c>
      <c r="E144" s="34" t="s">
        <v>28</v>
      </c>
      <c r="F144" s="39">
        <f>IF(B144="-","-",C144*VLOOKUP(B144,background!$B$3:$F$20,3,FALSE))</f>
        <v>0</v>
      </c>
      <c r="G144" s="40">
        <f>IF(B144="-","-",C144*VLOOKUP(B144,background!$B$3:$F$20,5,FALSE))</f>
        <v>0</v>
      </c>
      <c r="H144" s="45">
        <f t="shared" si="6"/>
        <v>0</v>
      </c>
      <c r="I144" s="177" t="str">
        <f t="shared" si="5"/>
        <v>Gallons</v>
      </c>
      <c r="J144" s="46">
        <f>H144*VLOOKUP(B144,background!$B$3:$F$20,5,FALSE)</f>
        <v>0</v>
      </c>
      <c r="K144" s="67"/>
      <c r="L144" s="67"/>
      <c r="M144" s="67"/>
      <c r="N144" s="67"/>
      <c r="O144" s="67"/>
      <c r="P144" s="67"/>
    </row>
    <row r="145" spans="1:16" ht="15" customHeight="1" x14ac:dyDescent="0.25">
      <c r="A145" s="67"/>
      <c r="B145" s="181" t="s">
        <v>74</v>
      </c>
      <c r="C145" s="45">
        <f t="shared" si="4"/>
        <v>0</v>
      </c>
      <c r="D145" s="182" t="str">
        <f>VLOOKUP(B145,background!$B$3:$C$20,2,FALSE)</f>
        <v>lbs</v>
      </c>
      <c r="E145" s="34" t="s">
        <v>28</v>
      </c>
      <c r="F145" s="39">
        <f>IF(B145="-","-",C145*VLOOKUP(B145,background!$B$3:$F$20,3,FALSE))</f>
        <v>0</v>
      </c>
      <c r="G145" s="40">
        <f>IF(B145="-","-",C145*VLOOKUP(B145,background!$B$3:$F$20,5,FALSE))</f>
        <v>0</v>
      </c>
      <c r="H145" s="45">
        <f t="shared" si="6"/>
        <v>0</v>
      </c>
      <c r="I145" s="177" t="str">
        <f t="shared" si="5"/>
        <v>lbs</v>
      </c>
      <c r="J145" s="46">
        <f>H145*VLOOKUP(B145,background!$B$3:$F$20,5,FALSE)</f>
        <v>0</v>
      </c>
      <c r="K145" s="67"/>
      <c r="L145" s="67"/>
      <c r="M145" s="67"/>
      <c r="N145" s="67"/>
      <c r="O145" s="67"/>
      <c r="P145" s="67"/>
    </row>
    <row r="146" spans="1:16" ht="15" customHeight="1" x14ac:dyDescent="0.25">
      <c r="A146" s="67"/>
      <c r="B146" s="181" t="s">
        <v>75</v>
      </c>
      <c r="C146" s="45">
        <f t="shared" si="4"/>
        <v>0</v>
      </c>
      <c r="D146" s="182" t="str">
        <f>VLOOKUP(B146,background!$B$3:$C$20,2,FALSE)</f>
        <v>Ton</v>
      </c>
      <c r="E146" s="34" t="s">
        <v>28</v>
      </c>
      <c r="F146" s="39">
        <f>IF(B146="-","-",C146*VLOOKUP(B146,background!$B$3:$F$20,3,FALSE))</f>
        <v>0</v>
      </c>
      <c r="G146" s="40">
        <f>IF(B146="-","-",C146*VLOOKUP(B146,background!$B$3:$F$20,5,FALSE))</f>
        <v>0</v>
      </c>
      <c r="H146" s="45">
        <f t="shared" si="6"/>
        <v>0</v>
      </c>
      <c r="I146" s="177" t="str">
        <f t="shared" si="5"/>
        <v>Ton</v>
      </c>
      <c r="J146" s="46">
        <f>H146*VLOOKUP(B146,background!$B$3:$F$20,5,FALSE)</f>
        <v>0</v>
      </c>
      <c r="K146" s="67"/>
      <c r="L146" s="67"/>
      <c r="M146" s="67"/>
      <c r="N146" s="67"/>
      <c r="O146" s="67"/>
      <c r="P146" s="67"/>
    </row>
    <row r="147" spans="1:16" ht="15" customHeight="1" x14ac:dyDescent="0.25">
      <c r="A147" s="67"/>
      <c r="B147" s="181" t="s">
        <v>26</v>
      </c>
      <c r="C147" s="45">
        <f t="shared" si="4"/>
        <v>0</v>
      </c>
      <c r="D147" s="182" t="str">
        <f>VLOOKUP(B147,background!$B$3:$C$20,2,FALSE)</f>
        <v>lbs</v>
      </c>
      <c r="E147" s="34" t="s">
        <v>28</v>
      </c>
      <c r="F147" s="39">
        <f>IF(B147="-","-",C147*VLOOKUP(B147,background!$B$3:$F$20,3,FALSE))</f>
        <v>0</v>
      </c>
      <c r="G147" s="40">
        <f>IF(B147="-","-",C147*VLOOKUP(B147,background!$B$3:$F$20,5,FALSE))</f>
        <v>0</v>
      </c>
      <c r="H147" s="45">
        <f t="shared" si="6"/>
        <v>0</v>
      </c>
      <c r="I147" s="177" t="str">
        <f t="shared" si="5"/>
        <v>lbs</v>
      </c>
      <c r="J147" s="46">
        <f>H147*VLOOKUP(B147,background!$B$3:$F$20,5,FALSE)</f>
        <v>0</v>
      </c>
      <c r="K147" s="67"/>
      <c r="L147" s="67"/>
      <c r="M147" s="67"/>
      <c r="N147" s="67"/>
      <c r="O147" s="67"/>
      <c r="P147" s="67"/>
    </row>
    <row r="148" spans="1:16" ht="15" customHeight="1" x14ac:dyDescent="0.25">
      <c r="A148" s="67"/>
      <c r="B148" s="181" t="s">
        <v>27</v>
      </c>
      <c r="C148" s="45">
        <f t="shared" si="4"/>
        <v>0</v>
      </c>
      <c r="D148" s="182" t="str">
        <f>VLOOKUP(B148,background!$B$3:$C$20,2,FALSE)</f>
        <v>1000 lbs</v>
      </c>
      <c r="E148" s="34" t="s">
        <v>28</v>
      </c>
      <c r="F148" s="39">
        <f>IF(B148="-","-",C148*VLOOKUP(B148,background!$B$3:$F$20,3,FALSE))</f>
        <v>0</v>
      </c>
      <c r="G148" s="40">
        <f>IF(B148="-","-",C148*VLOOKUP(B148,background!$B$3:$F$20,5,FALSE))</f>
        <v>0</v>
      </c>
      <c r="H148" s="45">
        <f t="shared" si="6"/>
        <v>0</v>
      </c>
      <c r="I148" s="177" t="str">
        <f t="shared" si="5"/>
        <v>1000 lbs</v>
      </c>
      <c r="J148" s="46">
        <f>H148*VLOOKUP(B148,background!$B$3:$F$20,5,FALSE)</f>
        <v>0</v>
      </c>
      <c r="K148" s="67"/>
      <c r="L148" s="67"/>
      <c r="M148" s="67"/>
      <c r="N148" s="67"/>
      <c r="O148" s="67"/>
      <c r="P148" s="67"/>
    </row>
    <row r="149" spans="1:16" ht="15" customHeight="1" x14ac:dyDescent="0.25">
      <c r="A149" s="67"/>
      <c r="B149" s="181" t="s">
        <v>76</v>
      </c>
      <c r="C149" s="45">
        <f t="shared" si="4"/>
        <v>0</v>
      </c>
      <c r="D149" s="182" t="str">
        <f>VLOOKUP(B149,background!$B$3:$C$20,2,FALSE)</f>
        <v>Ton-hours</v>
      </c>
      <c r="E149" s="34" t="s">
        <v>28</v>
      </c>
      <c r="F149" s="39">
        <f>IF(B149="-","-",C149*VLOOKUP(B149,background!$B$3:$F$20,3,FALSE))</f>
        <v>0</v>
      </c>
      <c r="G149" s="40">
        <f>IF(B149="-","-",C149*VLOOKUP(B149,background!$B$3:$F$20,5,FALSE))</f>
        <v>0</v>
      </c>
      <c r="H149" s="45">
        <f t="shared" si="6"/>
        <v>0</v>
      </c>
      <c r="I149" s="177" t="str">
        <f t="shared" si="5"/>
        <v>Ton-hours</v>
      </c>
      <c r="J149" s="46">
        <f>H149*VLOOKUP(B149,background!$B$3:$F$20,5,FALSE)</f>
        <v>0</v>
      </c>
      <c r="K149" s="67"/>
      <c r="L149" s="67"/>
      <c r="M149" s="67"/>
      <c r="N149" s="67"/>
      <c r="O149" s="67"/>
      <c r="P149" s="67"/>
    </row>
    <row r="150" spans="1:16" ht="15" customHeight="1" thickBot="1" x14ac:dyDescent="0.3">
      <c r="A150" s="67"/>
      <c r="B150" s="183" t="s">
        <v>77</v>
      </c>
      <c r="C150" s="47">
        <f t="shared" si="4"/>
        <v>0</v>
      </c>
      <c r="D150" s="184" t="str">
        <f>VLOOKUP(B150,background!$B$3:$C$20,2,FALSE)</f>
        <v>million Btu (MMBtu)</v>
      </c>
      <c r="E150" s="35" t="s">
        <v>28</v>
      </c>
      <c r="F150" s="41">
        <f>IF(B150="-","-",C150*VLOOKUP(B150,background!$B$3:$F$20,3,FALSE))</f>
        <v>0</v>
      </c>
      <c r="G150" s="42">
        <f>IF(B150="-","-",C150*VLOOKUP(B150,background!$B$3:$F$20,5,FALSE))</f>
        <v>0</v>
      </c>
      <c r="H150" s="47">
        <f t="shared" si="6"/>
        <v>0</v>
      </c>
      <c r="I150" s="178" t="str">
        <f t="shared" si="5"/>
        <v>million Btu (MMBtu)</v>
      </c>
      <c r="J150" s="48">
        <f>H150*VLOOKUP(B150,background!$B$3:$F$20,5,FALSE)</f>
        <v>0</v>
      </c>
      <c r="K150" s="67"/>
      <c r="L150" s="67"/>
      <c r="M150" s="67"/>
      <c r="N150" s="67"/>
      <c r="O150" s="67"/>
      <c r="P150" s="67"/>
    </row>
    <row r="151" spans="1:16" ht="15" customHeight="1" thickBot="1" x14ac:dyDescent="0.3">
      <c r="A151" s="67"/>
      <c r="B151" s="67"/>
      <c r="C151" s="67"/>
      <c r="D151" s="67"/>
      <c r="E151" s="67"/>
      <c r="F151" s="67"/>
      <c r="G151" s="67"/>
      <c r="H151" s="67"/>
      <c r="I151" s="67"/>
      <c r="J151" s="67"/>
      <c r="K151" s="67"/>
      <c r="L151" s="67"/>
      <c r="M151" s="67"/>
      <c r="N151" s="67"/>
      <c r="O151" s="67"/>
      <c r="P151" s="67"/>
    </row>
    <row r="152" spans="1:16" ht="15" customHeight="1" x14ac:dyDescent="0.25">
      <c r="A152" s="67"/>
      <c r="B152" s="327" t="s">
        <v>155</v>
      </c>
      <c r="C152" s="328"/>
      <c r="D152" s="328"/>
      <c r="E152" s="328"/>
      <c r="F152" s="146" t="s">
        <v>57</v>
      </c>
      <c r="G152" s="147" t="s">
        <v>58</v>
      </c>
      <c r="H152" s="67"/>
      <c r="I152" s="67"/>
      <c r="J152" s="67"/>
      <c r="K152" s="67"/>
      <c r="L152" s="67"/>
      <c r="M152" s="67"/>
      <c r="N152" s="67"/>
      <c r="O152" s="67"/>
      <c r="P152" s="67"/>
    </row>
    <row r="153" spans="1:16" ht="15" customHeight="1" thickBot="1" x14ac:dyDescent="0.3">
      <c r="A153" s="67"/>
      <c r="B153" s="329"/>
      <c r="C153" s="330"/>
      <c r="D153" s="330"/>
      <c r="E153" s="330"/>
      <c r="F153" s="41">
        <f>SUM(F134:F150)</f>
        <v>4050080</v>
      </c>
      <c r="G153" s="64">
        <f>SUM(G134:G150)</f>
        <v>6582500</v>
      </c>
      <c r="H153" s="67"/>
      <c r="I153" s="67"/>
      <c r="J153" s="67"/>
      <c r="K153" s="67"/>
      <c r="L153" s="67"/>
      <c r="M153" s="67"/>
      <c r="N153" s="67"/>
      <c r="O153" s="67"/>
      <c r="P153" s="67"/>
    </row>
    <row r="154" spans="1:16" ht="15" customHeight="1" thickBot="1" x14ac:dyDescent="0.3">
      <c r="A154" s="67"/>
      <c r="B154" s="85"/>
      <c r="C154" s="85"/>
      <c r="D154" s="85"/>
      <c r="E154" s="85"/>
      <c r="F154" s="80"/>
      <c r="G154" s="80"/>
      <c r="H154" s="67"/>
      <c r="I154" s="67"/>
      <c r="J154" s="67"/>
      <c r="K154" s="67"/>
      <c r="L154" s="67"/>
      <c r="M154" s="67"/>
      <c r="N154" s="67"/>
      <c r="O154" s="67"/>
      <c r="P154" s="67"/>
    </row>
    <row r="155" spans="1:16" ht="15" customHeight="1" x14ac:dyDescent="0.25">
      <c r="A155" s="309" t="s">
        <v>157</v>
      </c>
      <c r="B155" s="310"/>
      <c r="C155" s="310"/>
      <c r="D155" s="310"/>
      <c r="E155" s="310"/>
      <c r="F155" s="311"/>
      <c r="G155" s="80"/>
      <c r="H155" s="67"/>
      <c r="I155" s="67"/>
      <c r="J155" s="67"/>
      <c r="K155" s="67"/>
      <c r="L155" s="67"/>
      <c r="M155" s="67"/>
      <c r="N155" s="67"/>
      <c r="O155" s="67"/>
      <c r="P155" s="67"/>
    </row>
    <row r="156" spans="1:16" ht="15" customHeight="1" thickBot="1" x14ac:dyDescent="0.3">
      <c r="A156" s="312"/>
      <c r="B156" s="313"/>
      <c r="C156" s="313"/>
      <c r="D156" s="313"/>
      <c r="E156" s="313"/>
      <c r="F156" s="314"/>
      <c r="G156" s="80"/>
      <c r="H156" s="67"/>
      <c r="I156" s="67"/>
      <c r="J156" s="67"/>
      <c r="K156" s="67"/>
      <c r="L156" s="67"/>
      <c r="M156" s="67"/>
      <c r="N156" s="67"/>
      <c r="O156" s="67"/>
      <c r="P156" s="67"/>
    </row>
    <row r="157" spans="1:16" ht="15" customHeight="1" thickBot="1" x14ac:dyDescent="0.3">
      <c r="A157" s="67"/>
      <c r="B157" s="67"/>
      <c r="C157" s="67"/>
      <c r="D157" s="67"/>
      <c r="E157" s="67"/>
      <c r="F157" s="67"/>
      <c r="G157" s="67"/>
      <c r="H157" s="67"/>
      <c r="I157" s="67"/>
      <c r="J157" s="67"/>
      <c r="K157" s="67"/>
      <c r="L157" s="67"/>
      <c r="M157" s="67"/>
      <c r="N157" s="67"/>
      <c r="O157" s="67"/>
      <c r="P157" s="67"/>
    </row>
    <row r="158" spans="1:16" ht="20.100000000000001" customHeight="1" thickBot="1" x14ac:dyDescent="0.4">
      <c r="A158" s="158" t="s">
        <v>156</v>
      </c>
      <c r="B158" s="154"/>
      <c r="C158" s="155"/>
      <c r="D158" s="155"/>
      <c r="E158" s="155"/>
      <c r="F158" s="155"/>
      <c r="G158" s="155"/>
      <c r="H158" s="155"/>
      <c r="I158" s="155"/>
      <c r="J158" s="155"/>
      <c r="K158" s="155"/>
      <c r="L158" s="155"/>
      <c r="M158" s="155"/>
      <c r="N158" s="155"/>
      <c r="O158" s="155"/>
      <c r="P158" s="157"/>
    </row>
    <row r="159" spans="1:16" s="67" customFormat="1" ht="20.100000000000001" customHeight="1" thickBot="1" x14ac:dyDescent="0.4">
      <c r="A159" s="65"/>
      <c r="B159" s="66"/>
      <c r="C159" s="66"/>
      <c r="D159" s="66"/>
      <c r="E159" s="66"/>
      <c r="F159" s="66"/>
      <c r="G159" s="66"/>
      <c r="H159" s="66"/>
      <c r="I159" s="66"/>
      <c r="J159" s="66"/>
      <c r="K159" s="66"/>
      <c r="L159" s="66"/>
      <c r="M159" s="66"/>
      <c r="N159" s="66"/>
      <c r="O159" s="66"/>
      <c r="P159" s="66"/>
    </row>
    <row r="160" spans="1:16" s="67" customFormat="1" ht="21.75" thickBot="1" x14ac:dyDescent="0.4">
      <c r="A160" s="65"/>
      <c r="B160" s="148" t="s">
        <v>132</v>
      </c>
      <c r="C160" s="149"/>
      <c r="D160" s="149"/>
      <c r="E160" s="149"/>
      <c r="F160" s="149"/>
      <c r="G160" s="149"/>
      <c r="H160" s="149"/>
      <c r="I160" s="149"/>
      <c r="J160" s="150"/>
      <c r="K160" s="66"/>
      <c r="L160" s="66"/>
      <c r="M160" s="66"/>
      <c r="N160" s="66"/>
      <c r="O160" s="66"/>
      <c r="P160" s="66"/>
    </row>
    <row r="161" spans="1:16" s="67" customFormat="1" ht="99.95" customHeight="1" thickBot="1" x14ac:dyDescent="0.4">
      <c r="A161" s="65"/>
      <c r="B161" s="331" t="s">
        <v>138</v>
      </c>
      <c r="C161" s="332"/>
      <c r="D161" s="332"/>
      <c r="E161" s="332"/>
      <c r="F161" s="332"/>
      <c r="G161" s="332"/>
      <c r="H161" s="332"/>
      <c r="I161" s="332"/>
      <c r="J161" s="333"/>
      <c r="K161" s="86"/>
      <c r="L161" s="86"/>
      <c r="M161" s="86"/>
      <c r="N161" s="66"/>
      <c r="O161" s="66"/>
      <c r="P161" s="66"/>
    </row>
    <row r="162" spans="1:16" ht="15" customHeight="1" thickBot="1" x14ac:dyDescent="0.3">
      <c r="A162" s="67"/>
      <c r="B162" s="68"/>
      <c r="C162" s="68"/>
      <c r="D162" s="68"/>
      <c r="E162" s="68"/>
      <c r="F162" s="68"/>
      <c r="G162" s="68"/>
      <c r="H162" s="68"/>
      <c r="I162" s="68"/>
      <c r="J162" s="68"/>
      <c r="K162" s="68"/>
      <c r="L162" s="68"/>
      <c r="M162" s="67"/>
      <c r="N162" s="67"/>
      <c r="O162" s="67"/>
      <c r="P162" s="67"/>
    </row>
    <row r="163" spans="1:16" s="245" customFormat="1" ht="65.099999999999994" customHeight="1" thickBot="1" x14ac:dyDescent="0.3">
      <c r="A163" s="244"/>
      <c r="B163" s="241" t="s">
        <v>121</v>
      </c>
      <c r="C163" s="241" t="s">
        <v>154</v>
      </c>
      <c r="D163" s="242" t="s">
        <v>61</v>
      </c>
      <c r="E163" s="322" t="s">
        <v>114</v>
      </c>
      <c r="F163" s="323"/>
      <c r="G163" s="227" t="s">
        <v>44</v>
      </c>
      <c r="H163" s="243" t="s">
        <v>45</v>
      </c>
      <c r="I163" s="322" t="s">
        <v>113</v>
      </c>
      <c r="J163" s="323"/>
      <c r="K163" s="227" t="s">
        <v>44</v>
      </c>
      <c r="L163" s="243" t="s">
        <v>45</v>
      </c>
      <c r="M163" s="244"/>
      <c r="N163" s="244"/>
      <c r="O163" s="244"/>
      <c r="P163" s="244"/>
    </row>
    <row r="164" spans="1:16" ht="15" customHeight="1" thickTop="1" x14ac:dyDescent="0.25">
      <c r="A164" s="67"/>
      <c r="B164" s="8" t="s">
        <v>88</v>
      </c>
      <c r="C164" s="159"/>
      <c r="D164" s="55" t="s">
        <v>28</v>
      </c>
      <c r="E164" s="8">
        <v>68000</v>
      </c>
      <c r="F164" s="324" t="s">
        <v>78</v>
      </c>
      <c r="G164" s="49">
        <f>IF(E164="-","-",E164*VLOOKUP($F$164,background!$B$3:$F$20,3,FALSE))</f>
        <v>232016</v>
      </c>
      <c r="H164" s="50">
        <f>IF(E164="-","-",E164*VLOOKUP($F$164,background!$B$3:$F$20,5,FALSE))</f>
        <v>727600</v>
      </c>
      <c r="I164" s="58"/>
      <c r="J164" s="59" t="s">
        <v>28</v>
      </c>
      <c r="K164" s="49" t="str">
        <f>IF(I164="","-",I164*VLOOKUP($J164,background!$B$3:$F$20,3,FALSE))</f>
        <v>-</v>
      </c>
      <c r="L164" s="50" t="str">
        <f>IF(I164="","-",I164*VLOOKUP($J164,background!$B$3:$F$20,5,FALSE))</f>
        <v>-</v>
      </c>
      <c r="M164" s="67"/>
      <c r="N164" s="67"/>
      <c r="O164" s="67"/>
      <c r="P164" s="67"/>
    </row>
    <row r="165" spans="1:16" ht="15" customHeight="1" x14ac:dyDescent="0.25">
      <c r="A165" s="67"/>
      <c r="B165" s="10" t="s">
        <v>134</v>
      </c>
      <c r="C165" s="160"/>
      <c r="D165" s="56" t="s">
        <v>28</v>
      </c>
      <c r="E165" s="10"/>
      <c r="F165" s="325"/>
      <c r="G165" s="51">
        <f>IF(E165="-","-",E165*VLOOKUP($F$164,background!$B$3:$F$20,3,FALSE))</f>
        <v>0</v>
      </c>
      <c r="H165" s="50">
        <f>IF(E165="-","-",E165*VLOOKUP($F$164,background!$B$3:$F$20,5,FALSE))</f>
        <v>0</v>
      </c>
      <c r="I165" s="60">
        <v>2560</v>
      </c>
      <c r="J165" s="61" t="s">
        <v>24</v>
      </c>
      <c r="K165" s="49">
        <f>IF(I165="","-",I165*VLOOKUP($J165,background!$B$3:$F$20,3,FALSE))</f>
        <v>256000</v>
      </c>
      <c r="L165" s="50">
        <f>IF(I165="","-",I165*VLOOKUP($J165,background!$B$3:$F$20,5,FALSE))</f>
        <v>268800</v>
      </c>
      <c r="M165" s="67"/>
      <c r="N165" s="67"/>
      <c r="O165" s="67"/>
      <c r="P165" s="67"/>
    </row>
    <row r="166" spans="1:16" ht="15" customHeight="1" x14ac:dyDescent="0.25">
      <c r="A166" s="67"/>
      <c r="B166" s="10"/>
      <c r="C166" s="160"/>
      <c r="D166" s="56" t="s">
        <v>28</v>
      </c>
      <c r="E166" s="10"/>
      <c r="F166" s="325"/>
      <c r="G166" s="51">
        <f>IF(E166="-","-",E166*VLOOKUP($F$164,background!$B$3:$F$20,3,FALSE))</f>
        <v>0</v>
      </c>
      <c r="H166" s="50">
        <f>IF(E166="-","-",E166*VLOOKUP($F$164,background!$B$3:$F$20,5,FALSE))</f>
        <v>0</v>
      </c>
      <c r="I166" s="60"/>
      <c r="J166" s="61" t="s">
        <v>28</v>
      </c>
      <c r="K166" s="49" t="str">
        <f>IF(I166="","-",I166*VLOOKUP($J166,background!$B$3:$F$20,3,FALSE))</f>
        <v>-</v>
      </c>
      <c r="L166" s="50" t="str">
        <f>IF(I166="","-",I166*VLOOKUP($J166,background!$B$3:$F$20,5,FALSE))</f>
        <v>-</v>
      </c>
      <c r="M166" s="67"/>
      <c r="N166" s="67"/>
      <c r="O166" s="67"/>
      <c r="P166" s="67"/>
    </row>
    <row r="167" spans="1:16" ht="15" customHeight="1" x14ac:dyDescent="0.25">
      <c r="A167" s="67"/>
      <c r="B167" s="10"/>
      <c r="C167" s="160"/>
      <c r="D167" s="56" t="s">
        <v>28</v>
      </c>
      <c r="E167" s="10"/>
      <c r="F167" s="325"/>
      <c r="G167" s="51">
        <f>IF(E167="-","-",E167*VLOOKUP($F$164,background!$B$3:$F$20,3,FALSE))</f>
        <v>0</v>
      </c>
      <c r="H167" s="50">
        <f>IF(E167="-","-",E167*VLOOKUP($F$164,background!$B$3:$F$20,5,FALSE))</f>
        <v>0</v>
      </c>
      <c r="I167" s="60"/>
      <c r="J167" s="61" t="s">
        <v>28</v>
      </c>
      <c r="K167" s="49" t="str">
        <f>IF(I167="","-",I167*VLOOKUP($J167,background!$B$3:$F$20,3,FALSE))</f>
        <v>-</v>
      </c>
      <c r="L167" s="50" t="str">
        <f>IF(I167="","-",I167*VLOOKUP($J167,background!$B$3:$F$20,5,FALSE))</f>
        <v>-</v>
      </c>
      <c r="M167" s="67"/>
      <c r="N167" s="67"/>
      <c r="O167" s="67"/>
      <c r="P167" s="67"/>
    </row>
    <row r="168" spans="1:16" ht="15" customHeight="1" x14ac:dyDescent="0.25">
      <c r="A168" s="67"/>
      <c r="B168" s="10"/>
      <c r="C168" s="160"/>
      <c r="D168" s="56" t="s">
        <v>28</v>
      </c>
      <c r="E168" s="10"/>
      <c r="F168" s="325"/>
      <c r="G168" s="51">
        <f>IF(E168="-","-",E168*VLOOKUP($F$164,background!$B$3:$F$20,3,FALSE))</f>
        <v>0</v>
      </c>
      <c r="H168" s="50">
        <f>IF(E168="-","-",E168*VLOOKUP($F$164,background!$B$3:$F$20,5,FALSE))</f>
        <v>0</v>
      </c>
      <c r="I168" s="60"/>
      <c r="J168" s="61" t="s">
        <v>28</v>
      </c>
      <c r="K168" s="49" t="str">
        <f>IF(I168="","-",I168*VLOOKUP($J168,background!$B$3:$F$20,3,FALSE))</f>
        <v>-</v>
      </c>
      <c r="L168" s="50" t="str">
        <f>IF(I168="","-",I168*VLOOKUP($J168,background!$B$3:$F$20,5,FALSE))</f>
        <v>-</v>
      </c>
      <c r="M168" s="67"/>
      <c r="N168" s="67"/>
      <c r="O168" s="67"/>
      <c r="P168" s="67"/>
    </row>
    <row r="169" spans="1:16" ht="15" customHeight="1" x14ac:dyDescent="0.25">
      <c r="A169" s="67"/>
      <c r="B169" s="10"/>
      <c r="C169" s="160"/>
      <c r="D169" s="56" t="s">
        <v>28</v>
      </c>
      <c r="E169" s="10"/>
      <c r="F169" s="325"/>
      <c r="G169" s="51">
        <f>IF(E169="-","-",E169*VLOOKUP($F$164,background!$B$3:$F$20,3,FALSE))</f>
        <v>0</v>
      </c>
      <c r="H169" s="50">
        <f>IF(E169="-","-",E169*VLOOKUP($F$164,background!$B$3:$F$20,5,FALSE))</f>
        <v>0</v>
      </c>
      <c r="I169" s="60"/>
      <c r="J169" s="61" t="s">
        <v>28</v>
      </c>
      <c r="K169" s="49" t="str">
        <f>IF(I169="","-",I169*VLOOKUP($J169,background!$B$3:$F$20,3,FALSE))</f>
        <v>-</v>
      </c>
      <c r="L169" s="50" t="str">
        <f>IF(I169="","-",I169*VLOOKUP($J169,background!$B$3:$F$20,5,FALSE))</f>
        <v>-</v>
      </c>
      <c r="M169" s="67"/>
      <c r="N169" s="67"/>
      <c r="O169" s="67"/>
      <c r="P169" s="67"/>
    </row>
    <row r="170" spans="1:16" ht="15" customHeight="1" x14ac:dyDescent="0.25">
      <c r="A170" s="67"/>
      <c r="B170" s="10"/>
      <c r="C170" s="160"/>
      <c r="D170" s="56" t="s">
        <v>28</v>
      </c>
      <c r="E170" s="10"/>
      <c r="F170" s="325"/>
      <c r="G170" s="51">
        <f>IF(E170="-","-",E170*VLOOKUP($F$164,background!$B$3:$F$20,3,FALSE))</f>
        <v>0</v>
      </c>
      <c r="H170" s="50">
        <f>IF(E170="-","-",E170*VLOOKUP($F$164,background!$B$3:$F$20,5,FALSE))</f>
        <v>0</v>
      </c>
      <c r="I170" s="60"/>
      <c r="J170" s="61" t="s">
        <v>28</v>
      </c>
      <c r="K170" s="49" t="str">
        <f>IF(I170="","-",I170*VLOOKUP($J170,background!$B$3:$F$20,3,FALSE))</f>
        <v>-</v>
      </c>
      <c r="L170" s="50" t="str">
        <f>IF(I170="","-",I170*VLOOKUP($J170,background!$B$3:$F$20,5,FALSE))</f>
        <v>-</v>
      </c>
      <c r="M170" s="67"/>
      <c r="N170" s="67"/>
      <c r="O170" s="67"/>
      <c r="P170" s="67"/>
    </row>
    <row r="171" spans="1:16" ht="15" customHeight="1" x14ac:dyDescent="0.25">
      <c r="A171" s="67"/>
      <c r="B171" s="10"/>
      <c r="C171" s="160"/>
      <c r="D171" s="56" t="s">
        <v>28</v>
      </c>
      <c r="E171" s="10"/>
      <c r="F171" s="325"/>
      <c r="G171" s="51">
        <f>IF(E171="-","-",E171*VLOOKUP($F$164,background!$B$3:$F$20,3,FALSE))</f>
        <v>0</v>
      </c>
      <c r="H171" s="50">
        <f>IF(E171="-","-",E171*VLOOKUP($F$164,background!$B$3:$F$20,5,FALSE))</f>
        <v>0</v>
      </c>
      <c r="I171" s="60"/>
      <c r="J171" s="61" t="s">
        <v>28</v>
      </c>
      <c r="K171" s="49" t="str">
        <f>IF(I171="","-",I171*VLOOKUP($J171,background!$B$3:$F$20,3,FALSE))</f>
        <v>-</v>
      </c>
      <c r="L171" s="50" t="str">
        <f>IF(I171="","-",I171*VLOOKUP($J171,background!$B$3:$F$20,5,FALSE))</f>
        <v>-</v>
      </c>
      <c r="M171" s="67"/>
      <c r="N171" s="67"/>
      <c r="O171" s="67"/>
      <c r="P171" s="67"/>
    </row>
    <row r="172" spans="1:16" ht="15" customHeight="1" x14ac:dyDescent="0.25">
      <c r="A172" s="67"/>
      <c r="B172" s="10"/>
      <c r="C172" s="160"/>
      <c r="D172" s="56" t="s">
        <v>28</v>
      </c>
      <c r="E172" s="10"/>
      <c r="F172" s="325"/>
      <c r="G172" s="51">
        <f>IF(E172="-","-",E172*VLOOKUP($F$164,background!$B$3:$F$20,3,FALSE))</f>
        <v>0</v>
      </c>
      <c r="H172" s="50">
        <f>IF(E172="-","-",E172*VLOOKUP($F$164,background!$B$3:$F$20,5,FALSE))</f>
        <v>0</v>
      </c>
      <c r="I172" s="60"/>
      <c r="J172" s="61" t="s">
        <v>28</v>
      </c>
      <c r="K172" s="49" t="str">
        <f>IF(I172="","-",I172*VLOOKUP($J172,background!$B$3:$F$20,3,FALSE))</f>
        <v>-</v>
      </c>
      <c r="L172" s="50" t="str">
        <f>IF(I172="","-",I172*VLOOKUP($J172,background!$B$3:$F$20,5,FALSE))</f>
        <v>-</v>
      </c>
      <c r="M172" s="67"/>
      <c r="N172" s="67"/>
      <c r="O172" s="67"/>
      <c r="P172" s="67"/>
    </row>
    <row r="173" spans="1:16" ht="15" customHeight="1" x14ac:dyDescent="0.25">
      <c r="A173" s="67"/>
      <c r="B173" s="10"/>
      <c r="C173" s="160"/>
      <c r="D173" s="56" t="s">
        <v>28</v>
      </c>
      <c r="E173" s="10"/>
      <c r="F173" s="325"/>
      <c r="G173" s="51">
        <f>IF(E173="-","-",E173*VLOOKUP($F$164,background!$B$3:$F$20,3,FALSE))</f>
        <v>0</v>
      </c>
      <c r="H173" s="50">
        <f>IF(E173="-","-",E173*VLOOKUP($F$164,background!$B$3:$F$20,5,FALSE))</f>
        <v>0</v>
      </c>
      <c r="I173" s="60"/>
      <c r="J173" s="61" t="s">
        <v>28</v>
      </c>
      <c r="K173" s="49" t="str">
        <f>IF(I173="","-",I173*VLOOKUP($J173,background!$B$3:$F$20,3,FALSE))</f>
        <v>-</v>
      </c>
      <c r="L173" s="50" t="str">
        <f>IF(I173="","-",I173*VLOOKUP($J173,background!$B$3:$F$20,5,FALSE))</f>
        <v>-</v>
      </c>
      <c r="M173" s="67"/>
      <c r="N173" s="67"/>
      <c r="O173" s="67"/>
      <c r="P173" s="67"/>
    </row>
    <row r="174" spans="1:16" ht="15" customHeight="1" x14ac:dyDescent="0.25">
      <c r="A174" s="67"/>
      <c r="B174" s="10"/>
      <c r="C174" s="160"/>
      <c r="D174" s="56" t="s">
        <v>28</v>
      </c>
      <c r="E174" s="10"/>
      <c r="F174" s="325"/>
      <c r="G174" s="51">
        <f>IF(E174="-","-",E174*VLOOKUP($F$164,background!$B$3:$F$20,3,FALSE))</f>
        <v>0</v>
      </c>
      <c r="H174" s="50">
        <f>IF(E174="-","-",E174*VLOOKUP($F$164,background!$B$3:$F$20,5,FALSE))</f>
        <v>0</v>
      </c>
      <c r="I174" s="60"/>
      <c r="J174" s="61" t="s">
        <v>28</v>
      </c>
      <c r="K174" s="49" t="str">
        <f>IF(I174="","-",I174*VLOOKUP($J174,background!$B$3:$F$20,3,FALSE))</f>
        <v>-</v>
      </c>
      <c r="L174" s="50" t="str">
        <f>IF(I174="","-",I174*VLOOKUP($J174,background!$B$3:$F$20,5,FALSE))</f>
        <v>-</v>
      </c>
      <c r="M174" s="67"/>
      <c r="N174" s="67"/>
      <c r="O174" s="67"/>
      <c r="P174" s="67"/>
    </row>
    <row r="175" spans="1:16" ht="15" customHeight="1" x14ac:dyDescent="0.25">
      <c r="A175" s="67"/>
      <c r="B175" s="10"/>
      <c r="C175" s="160"/>
      <c r="D175" s="56" t="s">
        <v>28</v>
      </c>
      <c r="E175" s="10"/>
      <c r="F175" s="325"/>
      <c r="G175" s="51">
        <f>IF(E175="-","-",E175*VLOOKUP($F$164,background!$B$3:$F$20,3,FALSE))</f>
        <v>0</v>
      </c>
      <c r="H175" s="50">
        <f>IF(E175="-","-",E175*VLOOKUP($F$164,background!$B$3:$F$20,5,FALSE))</f>
        <v>0</v>
      </c>
      <c r="I175" s="60"/>
      <c r="J175" s="61" t="s">
        <v>28</v>
      </c>
      <c r="K175" s="49" t="str">
        <f>IF(I175="","-",I175*VLOOKUP($J175,background!$B$3:$F$20,3,FALSE))</f>
        <v>-</v>
      </c>
      <c r="L175" s="50" t="str">
        <f>IF(I175="","-",I175*VLOOKUP($J175,background!$B$3:$F$20,5,FALSE))</f>
        <v>-</v>
      </c>
      <c r="M175" s="67"/>
      <c r="N175" s="67"/>
      <c r="O175" s="67"/>
      <c r="P175" s="67"/>
    </row>
    <row r="176" spans="1:16" ht="15" customHeight="1" x14ac:dyDescent="0.25">
      <c r="A176" s="67"/>
      <c r="B176" s="10"/>
      <c r="C176" s="160"/>
      <c r="D176" s="56" t="s">
        <v>28</v>
      </c>
      <c r="E176" s="10"/>
      <c r="F176" s="325"/>
      <c r="G176" s="51">
        <f>IF(E176="-","-",E176*VLOOKUP($F$164,background!$B$3:$F$20,3,FALSE))</f>
        <v>0</v>
      </c>
      <c r="H176" s="50">
        <f>IF(E176="-","-",E176*VLOOKUP($F$164,background!$B$3:$F$20,5,FALSE))</f>
        <v>0</v>
      </c>
      <c r="I176" s="60"/>
      <c r="J176" s="61" t="s">
        <v>28</v>
      </c>
      <c r="K176" s="49" t="str">
        <f>IF(I176="","-",I176*VLOOKUP($J176,background!$B$3:$F$20,3,FALSE))</f>
        <v>-</v>
      </c>
      <c r="L176" s="50" t="str">
        <f>IF(I176="","-",I176*VLOOKUP($J176,background!$B$3:$F$20,5,FALSE))</f>
        <v>-</v>
      </c>
      <c r="M176" s="67"/>
      <c r="N176" s="67"/>
      <c r="O176" s="67"/>
      <c r="P176" s="67"/>
    </row>
    <row r="177" spans="1:16" ht="15" customHeight="1" x14ac:dyDescent="0.25">
      <c r="A177" s="67"/>
      <c r="B177" s="10"/>
      <c r="C177" s="160"/>
      <c r="D177" s="56" t="s">
        <v>28</v>
      </c>
      <c r="E177" s="10"/>
      <c r="F177" s="325"/>
      <c r="G177" s="51">
        <f>IF(E177="-","-",E177*VLOOKUP($F$164,background!$B$3:$F$20,3,FALSE))</f>
        <v>0</v>
      </c>
      <c r="H177" s="50">
        <f>IF(E177="-","-",E177*VLOOKUP($F$164,background!$B$3:$F$20,5,FALSE))</f>
        <v>0</v>
      </c>
      <c r="I177" s="60"/>
      <c r="J177" s="61" t="s">
        <v>28</v>
      </c>
      <c r="K177" s="49" t="str">
        <f>IF(I177="","-",I177*VLOOKUP($J177,background!$B$3:$F$20,3,FALSE))</f>
        <v>-</v>
      </c>
      <c r="L177" s="50" t="str">
        <f>IF(I177="","-",I177*VLOOKUP($J177,background!$B$3:$F$20,5,FALSE))</f>
        <v>-</v>
      </c>
      <c r="M177" s="67"/>
      <c r="N177" s="67"/>
      <c r="O177" s="67"/>
      <c r="P177" s="67"/>
    </row>
    <row r="178" spans="1:16" ht="15" customHeight="1" x14ac:dyDescent="0.25">
      <c r="A178" s="67"/>
      <c r="B178" s="10"/>
      <c r="C178" s="160"/>
      <c r="D178" s="56" t="s">
        <v>28</v>
      </c>
      <c r="E178" s="10"/>
      <c r="F178" s="325"/>
      <c r="G178" s="51">
        <f>IF(E178="-","-",E178*VLOOKUP($F$164,background!$B$3:$F$20,3,FALSE))</f>
        <v>0</v>
      </c>
      <c r="H178" s="50">
        <f>IF(E178="-","-",E178*VLOOKUP($F$164,background!$B$3:$F$20,5,FALSE))</f>
        <v>0</v>
      </c>
      <c r="I178" s="60"/>
      <c r="J178" s="61" t="s">
        <v>28</v>
      </c>
      <c r="K178" s="49" t="str">
        <f>IF(I178="","-",I178*VLOOKUP($J178,background!$B$3:$F$20,3,FALSE))</f>
        <v>-</v>
      </c>
      <c r="L178" s="50" t="str">
        <f>IF(I178="","-",I178*VLOOKUP($J178,background!$B$3:$F$20,5,FALSE))</f>
        <v>-</v>
      </c>
      <c r="M178" s="67"/>
      <c r="N178" s="67"/>
      <c r="O178" s="67"/>
      <c r="P178" s="67"/>
    </row>
    <row r="179" spans="1:16" ht="15" customHeight="1" x14ac:dyDescent="0.25">
      <c r="A179" s="67"/>
      <c r="B179" s="10"/>
      <c r="C179" s="160"/>
      <c r="D179" s="56" t="s">
        <v>28</v>
      </c>
      <c r="E179" s="10"/>
      <c r="F179" s="325"/>
      <c r="G179" s="51">
        <f>IF(E179="-","-",E179*VLOOKUP($F$164,background!$B$3:$F$20,3,FALSE))</f>
        <v>0</v>
      </c>
      <c r="H179" s="50">
        <f>IF(E179="-","-",E179*VLOOKUP($F$164,background!$B$3:$F$20,5,FALSE))</f>
        <v>0</v>
      </c>
      <c r="I179" s="60"/>
      <c r="J179" s="61" t="s">
        <v>28</v>
      </c>
      <c r="K179" s="49" t="str">
        <f>IF(I179="","-",I179*VLOOKUP($J179,background!$B$3:$F$20,3,FALSE))</f>
        <v>-</v>
      </c>
      <c r="L179" s="50" t="str">
        <f>IF(I179="","-",I179*VLOOKUP($J179,background!$B$3:$F$20,5,FALSE))</f>
        <v>-</v>
      </c>
      <c r="M179" s="67"/>
      <c r="N179" s="67"/>
      <c r="O179" s="67"/>
      <c r="P179" s="67"/>
    </row>
    <row r="180" spans="1:16" ht="15" customHeight="1" thickBot="1" x14ac:dyDescent="0.3">
      <c r="A180" s="67"/>
      <c r="B180" s="12"/>
      <c r="C180" s="161"/>
      <c r="D180" s="57" t="s">
        <v>28</v>
      </c>
      <c r="E180" s="12"/>
      <c r="F180" s="326"/>
      <c r="G180" s="52">
        <f>IF(E180="-","-",E180*VLOOKUP($F$164,background!$B$3:$F$20,3,FALSE))</f>
        <v>0</v>
      </c>
      <c r="H180" s="53">
        <f>IF(E180="-","-",E180*VLOOKUP($F$164,background!$B$3:$F$20,5,FALSE))</f>
        <v>0</v>
      </c>
      <c r="I180" s="62"/>
      <c r="J180" s="63" t="s">
        <v>28</v>
      </c>
      <c r="K180" s="54" t="str">
        <f>IF(I180="","-",I180*VLOOKUP($J180,background!$B$3:$F$20,3,FALSE))</f>
        <v>-</v>
      </c>
      <c r="L180" s="53" t="str">
        <f>IF(I180="","-",I180*VLOOKUP($J180,background!$B$3:$F$20,5,FALSE))</f>
        <v>-</v>
      </c>
      <c r="M180" s="67"/>
      <c r="N180" s="67"/>
      <c r="O180" s="67"/>
      <c r="P180" s="67"/>
    </row>
    <row r="181" spans="1:16" ht="15" customHeight="1" thickBot="1" x14ac:dyDescent="0.3">
      <c r="A181" s="67"/>
      <c r="B181" s="67"/>
      <c r="C181" s="67"/>
      <c r="D181" s="67"/>
      <c r="E181" s="67"/>
      <c r="F181" s="67"/>
      <c r="G181" s="67"/>
      <c r="H181" s="67"/>
      <c r="I181" s="87"/>
      <c r="J181" s="87"/>
      <c r="K181" s="67"/>
      <c r="L181" s="67"/>
      <c r="M181" s="67"/>
      <c r="N181" s="67"/>
      <c r="O181" s="67"/>
      <c r="P181" s="67"/>
    </row>
    <row r="182" spans="1:16" ht="35.1" customHeight="1" thickBot="1" x14ac:dyDescent="0.3">
      <c r="A182" s="67"/>
      <c r="B182" s="153" t="s">
        <v>81</v>
      </c>
      <c r="C182" s="231" t="s">
        <v>61</v>
      </c>
      <c r="D182" s="233" t="s">
        <v>44</v>
      </c>
      <c r="E182" s="234" t="s">
        <v>45</v>
      </c>
      <c r="F182" s="67"/>
      <c r="G182" s="67"/>
      <c r="H182" s="67"/>
      <c r="I182" s="67"/>
      <c r="J182" s="67"/>
      <c r="K182" s="67"/>
      <c r="L182" s="67"/>
      <c r="M182" s="67"/>
      <c r="N182" s="67"/>
      <c r="O182" s="67"/>
      <c r="P182" s="67"/>
    </row>
    <row r="183" spans="1:16" ht="15" customHeight="1" thickTop="1" x14ac:dyDescent="0.25">
      <c r="A183" s="67"/>
      <c r="B183" s="58"/>
      <c r="C183" s="59" t="s">
        <v>28</v>
      </c>
      <c r="D183" s="49" t="str">
        <f>IF(B183="","-",B183*VLOOKUP($C183,background!$B$3:$F$20,3,FALSE))</f>
        <v>-</v>
      </c>
      <c r="E183" s="50" t="str">
        <f>IF(B183="","-",B183*VLOOKUP($C183,background!$B$3:$F$20,5,FALSE))</f>
        <v>-</v>
      </c>
      <c r="F183" s="67"/>
      <c r="G183" s="67"/>
      <c r="H183" s="67"/>
      <c r="I183" s="67"/>
      <c r="J183" s="67"/>
      <c r="K183" s="67"/>
      <c r="L183" s="67"/>
      <c r="M183" s="67"/>
      <c r="N183" s="67"/>
      <c r="O183" s="67"/>
      <c r="P183" s="67"/>
    </row>
    <row r="184" spans="1:16" ht="15" customHeight="1" x14ac:dyDescent="0.25">
      <c r="A184" s="67"/>
      <c r="B184" s="60"/>
      <c r="C184" s="61" t="s">
        <v>28</v>
      </c>
      <c r="D184" s="49" t="str">
        <f>IF(B184="","-",B184*VLOOKUP($C184,background!$B$3:$F$20,3,FALSE))</f>
        <v>-</v>
      </c>
      <c r="E184" s="50" t="str">
        <f>IF(B184="","-",B184*VLOOKUP($C184,background!$B$3:$F$20,5,FALSE))</f>
        <v>-</v>
      </c>
      <c r="F184" s="67"/>
      <c r="G184" s="67"/>
      <c r="H184" s="67"/>
      <c r="I184" s="67"/>
      <c r="J184" s="67"/>
      <c r="K184" s="67"/>
      <c r="L184" s="67"/>
      <c r="M184" s="67"/>
      <c r="N184" s="67"/>
      <c r="O184" s="67"/>
      <c r="P184" s="67"/>
    </row>
    <row r="185" spans="1:16" ht="15" customHeight="1" x14ac:dyDescent="0.25">
      <c r="A185" s="67"/>
      <c r="B185" s="60"/>
      <c r="C185" s="61" t="s">
        <v>28</v>
      </c>
      <c r="D185" s="49" t="str">
        <f>IF(B185="","-",B185*VLOOKUP($C185,background!$B$3:$F$20,3,FALSE))</f>
        <v>-</v>
      </c>
      <c r="E185" s="50" t="str">
        <f>IF(B185="","-",B185*VLOOKUP($C185,background!$B$3:$F$20,5,FALSE))</f>
        <v>-</v>
      </c>
      <c r="F185" s="67"/>
      <c r="G185" s="67"/>
      <c r="H185" s="67"/>
      <c r="I185" s="67"/>
      <c r="J185" s="67"/>
      <c r="K185" s="67"/>
      <c r="L185" s="67"/>
      <c r="M185" s="67"/>
      <c r="N185" s="67"/>
      <c r="O185" s="67"/>
      <c r="P185" s="67"/>
    </row>
    <row r="186" spans="1:16" ht="15" customHeight="1" x14ac:dyDescent="0.25">
      <c r="A186" s="67"/>
      <c r="B186" s="60"/>
      <c r="C186" s="61" t="s">
        <v>28</v>
      </c>
      <c r="D186" s="49" t="str">
        <f>IF(B186="","-",B186*VLOOKUP($C186,background!$B$3:$F$20,3,FALSE))</f>
        <v>-</v>
      </c>
      <c r="E186" s="50" t="str">
        <f>IF(B186="","-",B186*VLOOKUP($C186,background!$B$3:$F$20,5,FALSE))</f>
        <v>-</v>
      </c>
      <c r="F186" s="67"/>
      <c r="G186" s="67"/>
      <c r="H186" s="67"/>
      <c r="I186" s="67"/>
      <c r="J186" s="67"/>
      <c r="K186" s="67"/>
      <c r="L186" s="67"/>
      <c r="M186" s="67"/>
      <c r="N186" s="67"/>
      <c r="O186" s="67"/>
      <c r="P186" s="67"/>
    </row>
    <row r="187" spans="1:16" ht="15" customHeight="1" x14ac:dyDescent="0.25">
      <c r="A187" s="67"/>
      <c r="B187" s="60"/>
      <c r="C187" s="61" t="s">
        <v>28</v>
      </c>
      <c r="D187" s="49" t="str">
        <f>IF(B187="","-",B187*VLOOKUP($C187,background!$B$3:$F$20,3,FALSE))</f>
        <v>-</v>
      </c>
      <c r="E187" s="50" t="str">
        <f>IF(B187="","-",B187*VLOOKUP($C187,background!$B$3:$F$20,5,FALSE))</f>
        <v>-</v>
      </c>
      <c r="F187" s="67"/>
      <c r="G187" s="67"/>
      <c r="H187" s="67"/>
      <c r="I187" s="67"/>
      <c r="J187" s="67"/>
      <c r="K187" s="67"/>
      <c r="L187" s="67"/>
      <c r="M187" s="67"/>
      <c r="N187" s="67"/>
      <c r="O187" s="67"/>
      <c r="P187" s="67"/>
    </row>
    <row r="188" spans="1:16" ht="15" customHeight="1" x14ac:dyDescent="0.25">
      <c r="A188" s="67"/>
      <c r="B188" s="60"/>
      <c r="C188" s="61" t="s">
        <v>28</v>
      </c>
      <c r="D188" s="49" t="str">
        <f>IF(B188="","-",B188*VLOOKUP($C188,background!$B$3:$F$20,3,FALSE))</f>
        <v>-</v>
      </c>
      <c r="E188" s="50" t="str">
        <f>IF(B188="","-",B188*VLOOKUP($C188,background!$B$3:$F$20,5,FALSE))</f>
        <v>-</v>
      </c>
      <c r="F188" s="67"/>
      <c r="G188" s="67"/>
      <c r="H188" s="67"/>
      <c r="I188" s="67"/>
      <c r="J188" s="67"/>
      <c r="K188" s="67"/>
      <c r="L188" s="67"/>
      <c r="M188" s="67"/>
      <c r="N188" s="67"/>
      <c r="O188" s="67"/>
      <c r="P188" s="67"/>
    </row>
    <row r="189" spans="1:16" ht="15" customHeight="1" x14ac:dyDescent="0.25">
      <c r="A189" s="67"/>
      <c r="B189" s="60"/>
      <c r="C189" s="61" t="s">
        <v>28</v>
      </c>
      <c r="D189" s="49" t="str">
        <f>IF(B189="","-",B189*VLOOKUP($C189,background!$B$3:$F$20,3,FALSE))</f>
        <v>-</v>
      </c>
      <c r="E189" s="50" t="str">
        <f>IF(B189="","-",B189*VLOOKUP($C189,background!$B$3:$F$20,5,FALSE))</f>
        <v>-</v>
      </c>
      <c r="F189" s="67"/>
      <c r="G189" s="67"/>
      <c r="H189" s="67"/>
      <c r="I189" s="67"/>
      <c r="J189" s="67"/>
      <c r="K189" s="67"/>
      <c r="L189" s="67"/>
      <c r="M189" s="67"/>
      <c r="N189" s="67"/>
      <c r="O189" s="67"/>
      <c r="P189" s="67"/>
    </row>
    <row r="190" spans="1:16" ht="15" customHeight="1" x14ac:dyDescent="0.25">
      <c r="A190" s="67"/>
      <c r="B190" s="60"/>
      <c r="C190" s="61" t="s">
        <v>28</v>
      </c>
      <c r="D190" s="49" t="str">
        <f>IF(B190="","-",B190*VLOOKUP($C190,background!$B$3:$F$20,3,FALSE))</f>
        <v>-</v>
      </c>
      <c r="E190" s="50" t="str">
        <f>IF(B190="","-",B190*VLOOKUP($C190,background!$B$3:$F$20,5,FALSE))</f>
        <v>-</v>
      </c>
      <c r="F190" s="67"/>
      <c r="G190" s="67"/>
      <c r="H190" s="67"/>
      <c r="I190" s="67"/>
      <c r="J190" s="67"/>
      <c r="K190" s="67"/>
      <c r="L190" s="67"/>
      <c r="M190" s="67"/>
      <c r="N190" s="67"/>
      <c r="O190" s="67"/>
      <c r="P190" s="67"/>
    </row>
    <row r="191" spans="1:16" ht="15" customHeight="1" x14ac:dyDescent="0.25">
      <c r="A191" s="67"/>
      <c r="B191" s="60"/>
      <c r="C191" s="61" t="s">
        <v>28</v>
      </c>
      <c r="D191" s="49" t="str">
        <f>IF(B191="","-",B191*VLOOKUP($C191,background!$B$3:$F$20,3,FALSE))</f>
        <v>-</v>
      </c>
      <c r="E191" s="50" t="str">
        <f>IF(B191="","-",B191*VLOOKUP($C191,background!$B$3:$F$20,5,FALSE))</f>
        <v>-</v>
      </c>
      <c r="F191" s="67"/>
      <c r="G191" s="67"/>
      <c r="H191" s="67"/>
      <c r="I191" s="67"/>
      <c r="J191" s="67"/>
      <c r="K191" s="67"/>
      <c r="L191" s="67"/>
      <c r="M191" s="67"/>
      <c r="N191" s="67"/>
      <c r="O191" s="67"/>
      <c r="P191" s="67"/>
    </row>
    <row r="192" spans="1:16" ht="15" customHeight="1" x14ac:dyDescent="0.25">
      <c r="A192" s="67"/>
      <c r="B192" s="60"/>
      <c r="C192" s="61" t="s">
        <v>28</v>
      </c>
      <c r="D192" s="49" t="str">
        <f>IF(B192="","-",B192*VLOOKUP($C192,background!$B$3:$F$20,3,FALSE))</f>
        <v>-</v>
      </c>
      <c r="E192" s="50" t="str">
        <f>IF(B192="","-",B192*VLOOKUP($C192,background!$B$3:$F$20,5,FALSE))</f>
        <v>-</v>
      </c>
      <c r="F192" s="67"/>
      <c r="G192" s="67"/>
      <c r="H192" s="67"/>
      <c r="I192" s="67"/>
      <c r="J192" s="67"/>
      <c r="K192" s="67"/>
      <c r="L192" s="67"/>
      <c r="M192" s="67"/>
      <c r="N192" s="67"/>
      <c r="O192" s="67"/>
      <c r="P192" s="67"/>
    </row>
    <row r="193" spans="1:16" ht="15" customHeight="1" x14ac:dyDescent="0.25">
      <c r="A193" s="67"/>
      <c r="B193" s="60"/>
      <c r="C193" s="61" t="s">
        <v>28</v>
      </c>
      <c r="D193" s="49" t="str">
        <f>IF(B193="","-",B193*VLOOKUP($C193,background!$B$3:$F$20,3,FALSE))</f>
        <v>-</v>
      </c>
      <c r="E193" s="50" t="str">
        <f>IF(B193="","-",B193*VLOOKUP($C193,background!$B$3:$F$20,5,FALSE))</f>
        <v>-</v>
      </c>
      <c r="F193" s="67"/>
      <c r="G193" s="67"/>
      <c r="H193" s="67"/>
      <c r="I193" s="67"/>
      <c r="J193" s="67"/>
      <c r="K193" s="67"/>
      <c r="L193" s="67"/>
      <c r="M193" s="67"/>
      <c r="N193" s="67"/>
      <c r="O193" s="67"/>
      <c r="P193" s="67"/>
    </row>
    <row r="194" spans="1:16" ht="15" customHeight="1" x14ac:dyDescent="0.25">
      <c r="A194" s="67"/>
      <c r="B194" s="60"/>
      <c r="C194" s="61" t="s">
        <v>28</v>
      </c>
      <c r="D194" s="49" t="str">
        <f>IF(B194="","-",B194*VLOOKUP($C194,background!$B$3:$F$20,3,FALSE))</f>
        <v>-</v>
      </c>
      <c r="E194" s="50" t="str">
        <f>IF(B194="","-",B194*VLOOKUP($C194,background!$B$3:$F$20,5,FALSE))</f>
        <v>-</v>
      </c>
      <c r="F194" s="67"/>
      <c r="G194" s="67"/>
      <c r="H194" s="67"/>
      <c r="I194" s="67"/>
      <c r="J194" s="67"/>
      <c r="K194" s="67"/>
      <c r="L194" s="67"/>
      <c r="M194" s="67"/>
      <c r="N194" s="67"/>
      <c r="O194" s="67"/>
      <c r="P194" s="67"/>
    </row>
    <row r="195" spans="1:16" ht="15" customHeight="1" x14ac:dyDescent="0.25">
      <c r="A195" s="67"/>
      <c r="B195" s="60"/>
      <c r="C195" s="61" t="s">
        <v>28</v>
      </c>
      <c r="D195" s="49" t="str">
        <f>IF(B195="","-",B195*VLOOKUP($C195,background!$B$3:$F$20,3,FALSE))</f>
        <v>-</v>
      </c>
      <c r="E195" s="50" t="str">
        <f>IF(B195="","-",B195*VLOOKUP($C195,background!$B$3:$F$20,5,FALSE))</f>
        <v>-</v>
      </c>
      <c r="F195" s="67"/>
      <c r="G195" s="67"/>
      <c r="H195" s="67"/>
      <c r="I195" s="67"/>
      <c r="J195" s="67"/>
      <c r="K195" s="67"/>
      <c r="L195" s="67"/>
      <c r="M195" s="67"/>
      <c r="N195" s="67"/>
      <c r="O195" s="67"/>
      <c r="P195" s="67"/>
    </row>
    <row r="196" spans="1:16" ht="15" customHeight="1" x14ac:dyDescent="0.25">
      <c r="A196" s="67"/>
      <c r="B196" s="60"/>
      <c r="C196" s="61" t="s">
        <v>28</v>
      </c>
      <c r="D196" s="49" t="str">
        <f>IF(B196="","-",B196*VLOOKUP($C196,background!$B$3:$F$20,3,FALSE))</f>
        <v>-</v>
      </c>
      <c r="E196" s="50" t="str">
        <f>IF(B196="","-",B196*VLOOKUP($C196,background!$B$3:$F$20,5,FALSE))</f>
        <v>-</v>
      </c>
      <c r="F196" s="67"/>
      <c r="G196" s="67"/>
      <c r="H196" s="67"/>
      <c r="I196" s="67"/>
      <c r="J196" s="67"/>
      <c r="K196" s="67"/>
      <c r="L196" s="67"/>
      <c r="M196" s="67"/>
      <c r="N196" s="67"/>
      <c r="O196" s="67"/>
      <c r="P196" s="67"/>
    </row>
    <row r="197" spans="1:16" ht="15" customHeight="1" x14ac:dyDescent="0.25">
      <c r="A197" s="67"/>
      <c r="B197" s="60"/>
      <c r="C197" s="61" t="s">
        <v>28</v>
      </c>
      <c r="D197" s="49" t="str">
        <f>IF(B197="","-",B197*VLOOKUP($C197,background!$B$3:$F$20,3,FALSE))</f>
        <v>-</v>
      </c>
      <c r="E197" s="50" t="str">
        <f>IF(B197="","-",B197*VLOOKUP($C197,background!$B$3:$F$20,5,FALSE))</f>
        <v>-</v>
      </c>
      <c r="F197" s="67"/>
      <c r="G197" s="67"/>
      <c r="H197" s="67"/>
      <c r="I197" s="67"/>
      <c r="J197" s="67"/>
      <c r="K197" s="67"/>
      <c r="L197" s="67"/>
      <c r="M197" s="67"/>
      <c r="N197" s="67"/>
      <c r="O197" s="67"/>
      <c r="P197" s="67"/>
    </row>
    <row r="198" spans="1:16" ht="15" customHeight="1" x14ac:dyDescent="0.25">
      <c r="A198" s="67"/>
      <c r="B198" s="60"/>
      <c r="C198" s="61" t="s">
        <v>28</v>
      </c>
      <c r="D198" s="49" t="str">
        <f>IF(B198="","-",B198*VLOOKUP($C198,background!$B$3:$F$20,3,FALSE))</f>
        <v>-</v>
      </c>
      <c r="E198" s="50" t="str">
        <f>IF(B198="","-",B198*VLOOKUP($C198,background!$B$3:$F$20,5,FALSE))</f>
        <v>-</v>
      </c>
      <c r="F198" s="67"/>
      <c r="G198" s="67"/>
      <c r="H198" s="67"/>
      <c r="I198" s="67"/>
      <c r="J198" s="67"/>
      <c r="K198" s="67"/>
      <c r="L198" s="67"/>
      <c r="M198" s="67"/>
      <c r="N198" s="67"/>
      <c r="O198" s="67"/>
      <c r="P198" s="67"/>
    </row>
    <row r="199" spans="1:16" ht="15" customHeight="1" thickBot="1" x14ac:dyDescent="0.3">
      <c r="A199" s="67"/>
      <c r="B199" s="62"/>
      <c r="C199" s="63" t="s">
        <v>28</v>
      </c>
      <c r="D199" s="54" t="str">
        <f>IF(B199="","-",B199*VLOOKUP($C199,background!$B$3:$F$20,3,FALSE))</f>
        <v>-</v>
      </c>
      <c r="E199" s="53" t="str">
        <f>IF(B199="","-",B199*VLOOKUP($C199,background!$B$3:$F$20,5,FALSE))</f>
        <v>-</v>
      </c>
      <c r="F199" s="67"/>
      <c r="G199" s="67"/>
      <c r="H199" s="67"/>
      <c r="I199" s="67"/>
      <c r="J199" s="67"/>
      <c r="K199" s="67"/>
      <c r="L199" s="67"/>
      <c r="M199" s="67"/>
      <c r="N199" s="67"/>
      <c r="O199" s="67"/>
      <c r="P199" s="67"/>
    </row>
    <row r="200" spans="1:16" ht="15" customHeight="1" thickBot="1" x14ac:dyDescent="0.3">
      <c r="A200" s="67"/>
      <c r="B200" s="67"/>
      <c r="C200" s="67"/>
      <c r="D200" s="67"/>
      <c r="E200" s="67"/>
      <c r="F200" s="67"/>
      <c r="G200" s="67"/>
      <c r="H200" s="67"/>
      <c r="I200" s="67"/>
      <c r="J200" s="67"/>
      <c r="K200" s="67"/>
      <c r="L200" s="67"/>
      <c r="M200" s="67"/>
      <c r="N200" s="67"/>
      <c r="O200" s="67"/>
      <c r="P200" s="67"/>
    </row>
    <row r="201" spans="1:16" ht="15" customHeight="1" x14ac:dyDescent="0.25">
      <c r="A201" s="67"/>
      <c r="B201" s="318" t="s">
        <v>125</v>
      </c>
      <c r="C201" s="319"/>
      <c r="D201" s="319"/>
      <c r="E201" s="319"/>
      <c r="F201" s="146" t="s">
        <v>57</v>
      </c>
      <c r="G201" s="147" t="s">
        <v>58</v>
      </c>
      <c r="H201" s="67"/>
      <c r="I201" s="67"/>
      <c r="J201" s="67"/>
      <c r="K201" s="67"/>
      <c r="L201" s="67"/>
      <c r="M201" s="67"/>
      <c r="N201" s="67"/>
      <c r="O201" s="67"/>
      <c r="P201" s="67"/>
    </row>
    <row r="202" spans="1:16" ht="15" customHeight="1" thickBot="1" x14ac:dyDescent="0.3">
      <c r="A202" s="67"/>
      <c r="B202" s="320"/>
      <c r="C202" s="321"/>
      <c r="D202" s="321"/>
      <c r="E202" s="321"/>
      <c r="F202" s="41">
        <f>SUM(G164:G180)+SUM(K164:K180)-SUM(D183:D199)</f>
        <v>488016</v>
      </c>
      <c r="G202" s="64">
        <f>SUM(H164:H180)+SUM(L164:L180)-SUM(E183:E199)</f>
        <v>996400</v>
      </c>
      <c r="H202" s="67"/>
      <c r="I202" s="67"/>
      <c r="J202" s="67"/>
      <c r="K202" s="67"/>
      <c r="L202" s="67"/>
      <c r="M202" s="67"/>
      <c r="N202" s="67"/>
      <c r="O202" s="67"/>
      <c r="P202" s="67"/>
    </row>
    <row r="203" spans="1:16" x14ac:dyDescent="0.25">
      <c r="A203" s="67"/>
      <c r="B203" s="67"/>
      <c r="C203" s="67"/>
      <c r="D203" s="67"/>
      <c r="E203" s="67"/>
      <c r="F203" s="67"/>
      <c r="G203" s="67"/>
      <c r="H203" s="67"/>
      <c r="I203" s="67"/>
      <c r="J203" s="67"/>
      <c r="K203" s="67"/>
      <c r="L203" s="67"/>
      <c r="M203" s="67"/>
      <c r="N203" s="67"/>
      <c r="O203" s="67"/>
      <c r="P203" s="67"/>
    </row>
    <row r="204" spans="1:16" x14ac:dyDescent="0.25">
      <c r="A204" s="67"/>
      <c r="B204" s="67"/>
      <c r="C204" s="67"/>
      <c r="D204" s="67"/>
      <c r="E204" s="67"/>
      <c r="F204" s="67"/>
      <c r="G204" s="67"/>
      <c r="H204" s="67"/>
      <c r="I204" s="67"/>
      <c r="J204" s="67"/>
      <c r="K204" s="67"/>
      <c r="L204" s="67"/>
      <c r="M204" s="67"/>
      <c r="N204" s="67"/>
      <c r="O204" s="67"/>
      <c r="P204" s="67"/>
    </row>
    <row r="205" spans="1:16" x14ac:dyDescent="0.25">
      <c r="A205" s="67"/>
      <c r="B205" s="67"/>
      <c r="C205" s="67"/>
      <c r="D205" s="67"/>
      <c r="E205" s="67"/>
      <c r="F205" s="67"/>
      <c r="G205" s="67"/>
      <c r="H205" s="67"/>
      <c r="I205" s="67"/>
      <c r="J205" s="67"/>
      <c r="K205" s="67"/>
      <c r="L205" s="67"/>
      <c r="M205" s="67"/>
      <c r="N205" s="67"/>
      <c r="O205" s="67"/>
      <c r="P205" s="67"/>
    </row>
    <row r="206" spans="1:16" x14ac:dyDescent="0.25">
      <c r="A206" s="67"/>
      <c r="B206" s="67"/>
      <c r="C206" s="67"/>
      <c r="D206" s="67"/>
      <c r="E206" s="67"/>
      <c r="F206" s="67"/>
      <c r="G206" s="67"/>
      <c r="H206" s="67"/>
      <c r="I206" s="67"/>
      <c r="J206" s="67"/>
      <c r="K206" s="67"/>
      <c r="L206" s="67"/>
      <c r="M206" s="67"/>
      <c r="N206" s="67"/>
      <c r="O206" s="67"/>
      <c r="P206" s="67"/>
    </row>
    <row r="207" spans="1:16" x14ac:dyDescent="0.25">
      <c r="A207" s="67"/>
      <c r="B207" s="67"/>
      <c r="C207" s="67"/>
      <c r="D207" s="67"/>
      <c r="E207" s="67"/>
      <c r="F207" s="67"/>
      <c r="G207" s="67"/>
      <c r="H207" s="67"/>
      <c r="I207" s="67"/>
      <c r="J207" s="67"/>
      <c r="K207" s="67"/>
      <c r="L207" s="67"/>
      <c r="M207" s="67"/>
      <c r="N207" s="67"/>
      <c r="O207" s="67"/>
      <c r="P207" s="67"/>
    </row>
    <row r="208" spans="1:16" x14ac:dyDescent="0.25">
      <c r="A208" s="67"/>
      <c r="B208" s="67"/>
      <c r="C208" s="67"/>
      <c r="D208" s="67"/>
      <c r="E208" s="67"/>
      <c r="F208" s="67"/>
      <c r="G208" s="67"/>
      <c r="H208" s="67"/>
      <c r="I208" s="67"/>
      <c r="J208" s="67"/>
      <c r="K208" s="67"/>
      <c r="L208" s="67"/>
      <c r="M208" s="67"/>
      <c r="N208" s="67"/>
      <c r="O208" s="67"/>
      <c r="P208" s="67"/>
    </row>
    <row r="209" spans="1:16" x14ac:dyDescent="0.25">
      <c r="A209" s="67"/>
      <c r="B209" s="67"/>
      <c r="C209" s="67"/>
      <c r="D209" s="67"/>
      <c r="E209" s="67"/>
      <c r="F209" s="67"/>
      <c r="G209" s="67"/>
      <c r="H209" s="67"/>
      <c r="I209" s="67"/>
      <c r="J209" s="67"/>
      <c r="K209" s="67"/>
      <c r="L209" s="67"/>
      <c r="M209" s="67"/>
      <c r="N209" s="67"/>
      <c r="O209" s="67"/>
      <c r="P209" s="67"/>
    </row>
    <row r="210" spans="1:16" x14ac:dyDescent="0.25">
      <c r="A210" s="67"/>
      <c r="B210" s="67"/>
      <c r="C210" s="67"/>
      <c r="D210" s="67"/>
      <c r="E210" s="67"/>
      <c r="F210" s="67"/>
      <c r="G210" s="67"/>
      <c r="H210" s="67"/>
      <c r="I210" s="67"/>
      <c r="J210" s="67"/>
      <c r="K210" s="67"/>
      <c r="L210" s="67"/>
      <c r="M210" s="67"/>
      <c r="N210" s="67"/>
      <c r="O210" s="67"/>
      <c r="P210" s="67"/>
    </row>
    <row r="211" spans="1:16" x14ac:dyDescent="0.25">
      <c r="A211" s="67"/>
      <c r="B211" s="67"/>
      <c r="C211" s="67"/>
      <c r="D211" s="67"/>
      <c r="E211" s="67"/>
      <c r="F211" s="67"/>
      <c r="G211" s="67"/>
      <c r="H211" s="67"/>
      <c r="I211" s="67"/>
      <c r="J211" s="67"/>
      <c r="K211" s="67"/>
      <c r="L211" s="67"/>
      <c r="M211" s="67"/>
      <c r="N211" s="67"/>
      <c r="O211" s="67"/>
      <c r="P211" s="67"/>
    </row>
    <row r="212" spans="1:16" x14ac:dyDescent="0.25">
      <c r="A212" s="67"/>
      <c r="B212" s="67"/>
      <c r="C212" s="67"/>
      <c r="D212" s="67"/>
      <c r="E212" s="67"/>
      <c r="F212" s="67"/>
      <c r="G212" s="67"/>
      <c r="H212" s="67"/>
      <c r="I212" s="67"/>
      <c r="J212" s="67"/>
      <c r="K212" s="67"/>
      <c r="L212" s="67"/>
      <c r="M212" s="67"/>
      <c r="N212" s="67"/>
      <c r="O212" s="67"/>
      <c r="P212" s="67"/>
    </row>
    <row r="213" spans="1:16" x14ac:dyDescent="0.25">
      <c r="A213" s="67"/>
      <c r="B213" s="67"/>
      <c r="C213" s="67"/>
      <c r="D213" s="67"/>
      <c r="E213" s="67"/>
      <c r="F213" s="67"/>
      <c r="G213" s="67"/>
      <c r="H213" s="67"/>
      <c r="I213" s="67"/>
      <c r="J213" s="67"/>
      <c r="K213" s="67"/>
      <c r="L213" s="67"/>
      <c r="M213" s="67"/>
      <c r="N213" s="67"/>
      <c r="O213" s="67"/>
      <c r="P213" s="67"/>
    </row>
  </sheetData>
  <sheetProtection password="CAD1" sheet="1" objects="1" scenarios="1"/>
  <protectedRanges>
    <protectedRange sqref="D87:O126" name="Range4"/>
    <protectedRange sqref="B14:O32" name="Range1"/>
    <protectedRange sqref="B40:C79" name="Range2"/>
    <protectedRange sqref="F40:G79" name="Range3"/>
    <protectedRange sqref="E134:E150" name="Range5"/>
    <protectedRange sqref="B161" name="Range6"/>
    <protectedRange sqref="B164:E180" name="Range7"/>
    <protectedRange sqref="I164:J180" name="Range8"/>
    <protectedRange sqref="B183:C199" name="Range9"/>
  </protectedRanges>
  <customSheetViews>
    <customSheetView guid="{83AF1ACC-8BDF-4300-BB27-27DAE0EBE9E8}" scale="70" topLeftCell="A4">
      <selection activeCell="H14" sqref="H14"/>
      <pageMargins left="0.7" right="0.7" top="0.75" bottom="0.75" header="0.3" footer="0.3"/>
      <pageSetup orientation="portrait" r:id="rId1"/>
    </customSheetView>
  </customSheetViews>
  <mergeCells count="16">
    <mergeCell ref="A2:F3"/>
    <mergeCell ref="A34:H35"/>
    <mergeCell ref="A81:F82"/>
    <mergeCell ref="A5:A6"/>
    <mergeCell ref="B5:D6"/>
    <mergeCell ref="C133:D133"/>
    <mergeCell ref="A8:F9"/>
    <mergeCell ref="H133:J133"/>
    <mergeCell ref="A128:F129"/>
    <mergeCell ref="B201:E202"/>
    <mergeCell ref="E163:F163"/>
    <mergeCell ref="I163:J163"/>
    <mergeCell ref="F164:F180"/>
    <mergeCell ref="B152:E153"/>
    <mergeCell ref="B161:J161"/>
    <mergeCell ref="A155:F156"/>
  </mergeCells>
  <conditionalFormatting sqref="D14:O32">
    <cfRule type="cellIs" dxfId="25" priority="6" operator="equal">
      <formula>"No"</formula>
    </cfRule>
    <cfRule type="cellIs" dxfId="24" priority="7" operator="equal">
      <formula>"Yes"</formula>
    </cfRule>
  </conditionalFormatting>
  <conditionalFormatting sqref="C166:C180">
    <cfRule type="cellIs" dxfId="23" priority="8" operator="lessThan">
      <formula>#REF!</formula>
    </cfRule>
  </conditionalFormatting>
  <conditionalFormatting sqref="C166:C180">
    <cfRule type="cellIs" dxfId="22" priority="9" operator="lessThan">
      <formula>#REF!</formula>
    </cfRule>
  </conditionalFormatting>
  <conditionalFormatting sqref="C164:C165">
    <cfRule type="cellIs" dxfId="21" priority="1" operator="lessThan">
      <formula>#REF!</formula>
    </cfRule>
  </conditionalFormatting>
  <conditionalFormatting sqref="C164:C165">
    <cfRule type="cellIs" dxfId="20" priority="2" operator="lessThan">
      <formula>#REF!</formula>
    </cfRule>
  </conditionalFormatting>
  <dataValidations count="1">
    <dataValidation type="list" allowBlank="1" showInputMessage="1" showErrorMessage="1" sqref="B80">
      <formula1>$B$14:$B$32</formula1>
    </dataValidation>
  </dataValidations>
  <pageMargins left="0.7" right="0.7" top="0.75" bottom="0.75" header="0.3" footer="0.3"/>
  <pageSetup orientation="portrait" r:id="rId2"/>
  <drawing r:id="rId3"/>
  <extLst>
    <ext xmlns:x14="http://schemas.microsoft.com/office/spreadsheetml/2009/9/main" uri="{CCE6A557-97BC-4b89-ADB6-D9C93CAAB3DF}">
      <x14:dataValidations xmlns:xm="http://schemas.microsoft.com/office/excel/2006/main" count="8">
        <x14:dataValidation type="list" allowBlank="1" showInputMessage="1" showErrorMessage="1">
          <x14:formula1>
            <xm:f>background!$B$24:$B$26</xm:f>
          </x14:formula1>
          <xm:sqref>J181:J189 C183:C199</xm:sqref>
        </x14:dataValidation>
        <x14:dataValidation type="list" allowBlank="1" showInputMessage="1" showErrorMessage="1">
          <x14:formula1>
            <xm:f>background!$H$2:$H$4</xm:f>
          </x14:formula1>
          <xm:sqref>F40:F80</xm:sqref>
        </x14:dataValidation>
        <x14:dataValidation type="list" allowBlank="1" showInputMessage="1" showErrorMessage="1">
          <x14:formula1>
            <xm:f>background!$B$3:$B$20</xm:f>
          </x14:formula1>
          <xm:sqref>C40:C80</xm:sqref>
        </x14:dataValidation>
        <x14:dataValidation type="list" allowBlank="1" showInputMessage="1" showErrorMessage="1">
          <x14:formula1>
            <xm:f>background!$I$2:$I$4</xm:f>
          </x14:formula1>
          <xm:sqref>D14:O32</xm:sqref>
        </x14:dataValidation>
        <x14:dataValidation type="list" allowBlank="1" showInputMessage="1" showErrorMessage="1">
          <x14:formula1>
            <xm:f>background!$J$2:$J$4</xm:f>
          </x14:formula1>
          <xm:sqref>E134:E150</xm:sqref>
        </x14:dataValidation>
        <x14:dataValidation type="list" allowBlank="1" showInputMessage="1" showErrorMessage="1">
          <x14:formula1>
            <xm:f>background!$K$2:$K$4</xm:f>
          </x14:formula1>
          <xm:sqref>D164:D180</xm:sqref>
        </x14:dataValidation>
        <x14:dataValidation type="list" allowBlank="1" showInputMessage="1" showErrorMessage="1">
          <x14:formula1>
            <xm:f>background!$D$25:$D$41</xm:f>
          </x14:formula1>
          <xm:sqref>J164:J180</xm:sqref>
        </x14:dataValidation>
        <x14:dataValidation type="list" allowBlank="1" showInputMessage="1" showErrorMessage="1">
          <x14:formula1>
            <xm:f>background!$L$2:$L$3</xm:f>
          </x14:formula1>
          <xm:sqref>B5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CC"/>
  </sheetPr>
  <dimension ref="A1:S60"/>
  <sheetViews>
    <sheetView topLeftCell="E7" zoomScaleNormal="100" workbookViewId="0">
      <selection activeCell="C36" sqref="C36"/>
    </sheetView>
  </sheetViews>
  <sheetFormatPr defaultRowHeight="15" x14ac:dyDescent="0.25"/>
  <cols>
    <col min="2" max="2" width="30.7109375" customWidth="1"/>
    <col min="3" max="4" width="15.7109375" customWidth="1"/>
    <col min="5" max="5" width="20.7109375" customWidth="1"/>
    <col min="6" max="8" width="15.7109375" customWidth="1"/>
    <col min="9" max="9" width="20.7109375" customWidth="1"/>
    <col min="10" max="11" width="10.7109375" customWidth="1"/>
    <col min="12" max="15" width="15.7109375" customWidth="1"/>
  </cols>
  <sheetData>
    <row r="1" spans="1:19" ht="20.100000000000001" customHeight="1" thickBot="1" x14ac:dyDescent="0.3">
      <c r="A1" s="93"/>
      <c r="B1" s="166" t="s">
        <v>87</v>
      </c>
      <c r="C1" s="167"/>
      <c r="D1" s="168"/>
      <c r="E1" s="93"/>
      <c r="F1" s="93"/>
      <c r="G1" s="93"/>
      <c r="H1" s="93"/>
      <c r="I1" s="93"/>
      <c r="J1" s="93"/>
      <c r="K1" s="93"/>
      <c r="L1" s="93"/>
      <c r="M1" s="67"/>
      <c r="N1" s="67"/>
      <c r="O1" s="67"/>
      <c r="P1" s="67"/>
      <c r="Q1" s="67"/>
      <c r="R1" s="67"/>
      <c r="S1" s="67"/>
    </row>
    <row r="2" spans="1:19" ht="20.100000000000001" customHeight="1" thickBot="1" x14ac:dyDescent="0.3">
      <c r="A2" s="93"/>
      <c r="B2" s="94"/>
      <c r="C2" s="93"/>
      <c r="D2" s="93"/>
      <c r="E2" s="93"/>
      <c r="F2" s="93"/>
      <c r="G2" s="93"/>
      <c r="H2" s="93"/>
      <c r="I2" s="93"/>
      <c r="J2" s="93"/>
      <c r="K2" s="93"/>
      <c r="L2" s="93"/>
      <c r="M2" s="67"/>
      <c r="N2" s="67"/>
      <c r="O2" s="67"/>
      <c r="P2" s="67"/>
      <c r="Q2" s="67"/>
      <c r="R2" s="67"/>
      <c r="S2" s="67"/>
    </row>
    <row r="3" spans="1:19" ht="20.100000000000001" customHeight="1" thickBot="1" x14ac:dyDescent="0.3">
      <c r="A3" s="67"/>
      <c r="B3" s="169" t="s">
        <v>98</v>
      </c>
      <c r="C3" s="170"/>
      <c r="D3" s="170"/>
      <c r="E3" s="170"/>
      <c r="F3" s="170"/>
      <c r="G3" s="170"/>
      <c r="H3" s="170"/>
      <c r="I3" s="170"/>
      <c r="J3" s="171"/>
      <c r="K3" s="67"/>
      <c r="L3" s="67"/>
      <c r="M3" s="67"/>
      <c r="N3" s="67"/>
      <c r="O3" s="67"/>
      <c r="P3" s="67"/>
      <c r="Q3" s="67"/>
      <c r="R3" s="67"/>
      <c r="S3" s="67"/>
    </row>
    <row r="4" spans="1:19" ht="20.100000000000001" customHeight="1" x14ac:dyDescent="0.25">
      <c r="A4" s="67"/>
      <c r="B4" s="346" t="str">
        <f>IF('(Example 1.a.) Form Inputs'!B161="","",'(Example 1.a.) Form Inputs'!B161)</f>
        <v xml:space="preserve">A 20,000 ft2 building is projected to save 20% of its electricity usage (68,000 kWh) by replacing old inefficient light bulbs with light-emitting diode (LED) light bulbs and reducing 40% of its natural gas usage (2,560 therms) after implementing a number of Energy Efficiency Measures (EEMs). The total annual energy usage for the building in 2013 was 340,000 kWh/year of electricity, 6,400 therms of natural gas, and 15,000 gallons of fuel oil (No. 5). </v>
      </c>
      <c r="C4" s="347"/>
      <c r="D4" s="347"/>
      <c r="E4" s="347"/>
      <c r="F4" s="347"/>
      <c r="G4" s="347"/>
      <c r="H4" s="347"/>
      <c r="I4" s="347"/>
      <c r="J4" s="348"/>
      <c r="K4" s="89"/>
      <c r="L4" s="89"/>
      <c r="M4" s="89"/>
      <c r="N4" s="89"/>
      <c r="O4" s="89"/>
      <c r="P4" s="89"/>
      <c r="Q4" s="67"/>
      <c r="R4" s="67"/>
      <c r="S4" s="67"/>
    </row>
    <row r="5" spans="1:19" ht="20.100000000000001" customHeight="1" x14ac:dyDescent="0.25">
      <c r="A5" s="67"/>
      <c r="B5" s="346"/>
      <c r="C5" s="347"/>
      <c r="D5" s="347"/>
      <c r="E5" s="347"/>
      <c r="F5" s="347"/>
      <c r="G5" s="347"/>
      <c r="H5" s="347"/>
      <c r="I5" s="347"/>
      <c r="J5" s="348"/>
      <c r="K5" s="89"/>
      <c r="L5" s="89"/>
      <c r="M5" s="89"/>
      <c r="N5" s="89"/>
      <c r="O5" s="89"/>
      <c r="P5" s="89"/>
      <c r="Q5" s="67"/>
      <c r="R5" s="67"/>
      <c r="S5" s="67"/>
    </row>
    <row r="6" spans="1:19" ht="20.100000000000001" customHeight="1" x14ac:dyDescent="0.25">
      <c r="A6" s="67"/>
      <c r="B6" s="346"/>
      <c r="C6" s="347"/>
      <c r="D6" s="347"/>
      <c r="E6" s="347"/>
      <c r="F6" s="347"/>
      <c r="G6" s="347"/>
      <c r="H6" s="347"/>
      <c r="I6" s="347"/>
      <c r="J6" s="348"/>
      <c r="K6" s="89"/>
      <c r="L6" s="89"/>
      <c r="M6" s="89"/>
      <c r="N6" s="89"/>
      <c r="O6" s="89"/>
      <c r="P6" s="89"/>
      <c r="Q6" s="67"/>
      <c r="R6" s="67"/>
      <c r="S6" s="67"/>
    </row>
    <row r="7" spans="1:19" ht="20.100000000000001" customHeight="1" thickBot="1" x14ac:dyDescent="0.3">
      <c r="A7" s="67"/>
      <c r="B7" s="349"/>
      <c r="C7" s="350"/>
      <c r="D7" s="350"/>
      <c r="E7" s="350"/>
      <c r="F7" s="350"/>
      <c r="G7" s="350"/>
      <c r="H7" s="350"/>
      <c r="I7" s="350"/>
      <c r="J7" s="351"/>
      <c r="K7" s="89"/>
      <c r="L7" s="89"/>
      <c r="M7" s="89"/>
      <c r="N7" s="89"/>
      <c r="O7" s="89"/>
      <c r="P7" s="89"/>
      <c r="Q7" s="67"/>
      <c r="R7" s="67"/>
      <c r="S7" s="67"/>
    </row>
    <row r="8" spans="1:19" ht="15" customHeight="1" thickBot="1" x14ac:dyDescent="0.3">
      <c r="A8" s="67"/>
      <c r="B8" s="88"/>
      <c r="C8" s="88"/>
      <c r="D8" s="88"/>
      <c r="E8" s="88"/>
      <c r="F8" s="88"/>
      <c r="G8" s="88"/>
      <c r="H8" s="88"/>
      <c r="I8" s="88"/>
      <c r="J8" s="88"/>
      <c r="K8" s="89"/>
      <c r="L8" s="413" t="s">
        <v>122</v>
      </c>
      <c r="M8" s="414"/>
      <c r="N8" s="414"/>
      <c r="O8" s="415"/>
      <c r="P8" s="89"/>
      <c r="Q8" s="67"/>
      <c r="R8" s="67"/>
      <c r="S8" s="67"/>
    </row>
    <row r="9" spans="1:19" ht="15" customHeight="1" x14ac:dyDescent="0.25">
      <c r="A9" s="67"/>
      <c r="B9" s="413" t="s">
        <v>123</v>
      </c>
      <c r="C9" s="414"/>
      <c r="D9" s="414"/>
      <c r="E9" s="414"/>
      <c r="F9" s="414"/>
      <c r="G9" s="414"/>
      <c r="H9" s="414"/>
      <c r="I9" s="414"/>
      <c r="J9" s="415"/>
      <c r="K9" s="67"/>
      <c r="L9" s="416"/>
      <c r="M9" s="417"/>
      <c r="N9" s="417"/>
      <c r="O9" s="418"/>
      <c r="P9" s="67"/>
      <c r="Q9" s="67"/>
      <c r="R9" s="67"/>
      <c r="S9" s="67"/>
    </row>
    <row r="10" spans="1:19" ht="15" customHeight="1" x14ac:dyDescent="0.25">
      <c r="A10" s="67"/>
      <c r="B10" s="416"/>
      <c r="C10" s="417"/>
      <c r="D10" s="417"/>
      <c r="E10" s="417"/>
      <c r="F10" s="417"/>
      <c r="G10" s="417"/>
      <c r="H10" s="417"/>
      <c r="I10" s="417"/>
      <c r="J10" s="418"/>
      <c r="K10" s="67"/>
      <c r="L10" s="416"/>
      <c r="M10" s="417"/>
      <c r="N10" s="417"/>
      <c r="O10" s="418"/>
      <c r="P10" s="67"/>
      <c r="Q10" s="67"/>
      <c r="R10" s="67"/>
      <c r="S10" s="67"/>
    </row>
    <row r="11" spans="1:19" ht="15" customHeight="1" thickBot="1" x14ac:dyDescent="0.3">
      <c r="A11" s="67"/>
      <c r="B11" s="419"/>
      <c r="C11" s="420"/>
      <c r="D11" s="420"/>
      <c r="E11" s="420"/>
      <c r="F11" s="420"/>
      <c r="G11" s="420"/>
      <c r="H11" s="420"/>
      <c r="I11" s="420"/>
      <c r="J11" s="421"/>
      <c r="K11" s="67"/>
      <c r="L11" s="419"/>
      <c r="M11" s="420"/>
      <c r="N11" s="420"/>
      <c r="O11" s="421"/>
      <c r="P11" s="67"/>
      <c r="Q11" s="67"/>
      <c r="R11" s="67"/>
      <c r="S11" s="67"/>
    </row>
    <row r="12" spans="1:19" ht="15" customHeight="1" thickBot="1" x14ac:dyDescent="0.3">
      <c r="A12" s="67"/>
      <c r="B12" s="67"/>
      <c r="C12" s="67"/>
      <c r="D12" s="67"/>
      <c r="E12" s="67"/>
      <c r="F12" s="67"/>
      <c r="G12" s="67"/>
      <c r="H12" s="67"/>
      <c r="I12" s="67"/>
      <c r="J12" s="67"/>
      <c r="K12" s="67"/>
      <c r="L12" s="67"/>
      <c r="M12" s="67"/>
      <c r="N12" s="67"/>
      <c r="O12" s="67"/>
      <c r="P12" s="67"/>
      <c r="Q12" s="67"/>
      <c r="R12" s="67"/>
      <c r="S12" s="67"/>
    </row>
    <row r="13" spans="1:19" ht="15" customHeight="1" x14ac:dyDescent="0.3">
      <c r="A13" s="67"/>
      <c r="B13" s="363" t="s">
        <v>22</v>
      </c>
      <c r="C13" s="395" t="s">
        <v>106</v>
      </c>
      <c r="D13" s="396"/>
      <c r="E13" s="397"/>
      <c r="F13" s="365" t="s">
        <v>54</v>
      </c>
      <c r="G13" s="392" t="s">
        <v>105</v>
      </c>
      <c r="H13" s="393"/>
      <c r="I13" s="393"/>
      <c r="J13" s="394"/>
      <c r="K13" s="67"/>
      <c r="L13" s="367" t="s">
        <v>83</v>
      </c>
      <c r="M13" s="368"/>
      <c r="N13" s="368"/>
      <c r="O13" s="369"/>
      <c r="P13" s="67"/>
      <c r="Q13" s="67"/>
      <c r="R13" s="67"/>
      <c r="S13" s="67"/>
    </row>
    <row r="14" spans="1:19" ht="15" customHeight="1" thickBot="1" x14ac:dyDescent="0.3">
      <c r="A14" s="67"/>
      <c r="B14" s="364"/>
      <c r="C14" s="140" t="s">
        <v>102</v>
      </c>
      <c r="D14" s="141" t="s">
        <v>103</v>
      </c>
      <c r="E14" s="142" t="s">
        <v>107</v>
      </c>
      <c r="F14" s="366"/>
      <c r="G14" s="143" t="s">
        <v>102</v>
      </c>
      <c r="H14" s="141" t="s">
        <v>103</v>
      </c>
      <c r="I14" s="373" t="s">
        <v>104</v>
      </c>
      <c r="J14" s="374"/>
      <c r="K14" s="67"/>
      <c r="L14" s="370"/>
      <c r="M14" s="371"/>
      <c r="N14" s="371"/>
      <c r="O14" s="372"/>
      <c r="P14" s="67"/>
      <c r="Q14" s="67"/>
      <c r="R14" s="67"/>
      <c r="S14" s="67"/>
    </row>
    <row r="15" spans="1:19" ht="15" customHeight="1" thickTop="1" x14ac:dyDescent="0.25">
      <c r="A15" s="67"/>
      <c r="B15" s="190" t="s">
        <v>78</v>
      </c>
      <c r="C15" s="130">
        <f>'(Example 1.a.) Form Inputs'!C134</f>
        <v>340000</v>
      </c>
      <c r="D15" s="131">
        <f>('(Example 1.a.) Form Inputs'!C134-'(Example 1.a.) Form Inputs'!H134)</f>
        <v>272000</v>
      </c>
      <c r="E15" s="191" t="str">
        <f>VLOOKUP(B15,background!$B$3:$C$20,2,FALSE)</f>
        <v>kWh</v>
      </c>
      <c r="F15" s="192">
        <f>VLOOKUP(B15,background!$B$3:$F$20,5,FALSE)</f>
        <v>10.7</v>
      </c>
      <c r="G15" s="131">
        <f>C15*$F15</f>
        <v>3637999.9999999995</v>
      </c>
      <c r="H15" s="131">
        <f>D15*$F15</f>
        <v>2910400</v>
      </c>
      <c r="I15" s="375">
        <f>IF(G15&lt;&gt;0,(G15-H15)/G15,"-")</f>
        <v>0.1999999999999999</v>
      </c>
      <c r="J15" s="376"/>
      <c r="K15" s="67"/>
      <c r="L15" s="134">
        <f>'(Example 1.a.) Form Inputs'!C164</f>
        <v>0</v>
      </c>
      <c r="M15" s="135" t="str">
        <f>'(Example 1.a.) Form Inputs'!D164</f>
        <v>-</v>
      </c>
      <c r="N15" s="136" t="str">
        <f>IF(M15="kW",L15,IF(M15="Btu/hr",L15/3412,"-"))</f>
        <v>-</v>
      </c>
      <c r="O15" s="377" t="s">
        <v>52</v>
      </c>
      <c r="P15" s="67"/>
      <c r="Q15" s="67"/>
      <c r="R15" s="67"/>
      <c r="S15" s="67"/>
    </row>
    <row r="16" spans="1:19" ht="15" customHeight="1" x14ac:dyDescent="0.25">
      <c r="A16" s="67"/>
      <c r="B16" s="190" t="s">
        <v>24</v>
      </c>
      <c r="C16" s="130">
        <f>'(Example 1.a.) Form Inputs'!C135</f>
        <v>6400</v>
      </c>
      <c r="D16" s="131">
        <f>('(Example 1.a.) Form Inputs'!C135-'(Example 1.a.) Form Inputs'!H135)</f>
        <v>3840</v>
      </c>
      <c r="E16" s="193" t="str">
        <f>VLOOKUP(B16,background!$B$3:$C$20,2,FALSE)</f>
        <v>Therms</v>
      </c>
      <c r="F16" s="194">
        <f>VLOOKUP(B16,background!$B$3:$F$20,5,FALSE)</f>
        <v>105</v>
      </c>
      <c r="G16" s="131">
        <f t="shared" ref="G16:G31" si="0">C16*$F16</f>
        <v>672000</v>
      </c>
      <c r="H16" s="131">
        <f t="shared" ref="H16:H31" si="1">D16*$F16</f>
        <v>403200</v>
      </c>
      <c r="I16" s="361">
        <f t="shared" ref="I16:I31" si="2">IF(G16&lt;&gt;0,(G16-H16)/G16,"-")</f>
        <v>0.4</v>
      </c>
      <c r="J16" s="362" t="str">
        <f t="shared" ref="J16:J31" si="3">IF(I16="-","-",IF(I16=0,"-",IF(I16&lt;0.15,"Not Met",IF(I16&gt;=0.15,"Save Met"))))</f>
        <v>Save Met</v>
      </c>
      <c r="K16" s="67"/>
      <c r="L16" s="134">
        <f>'(Example 1.a.) Form Inputs'!C165</f>
        <v>0</v>
      </c>
      <c r="M16" s="135" t="str">
        <f>'(Example 1.a.) Form Inputs'!D165</f>
        <v>-</v>
      </c>
      <c r="N16" s="136" t="str">
        <f t="shared" ref="N16:N31" si="4">IF(M16="kW",L16,IF(M16="Btu/hr",L16/3412,"-"))</f>
        <v>-</v>
      </c>
      <c r="O16" s="378"/>
      <c r="P16" s="67"/>
      <c r="Q16" s="67"/>
      <c r="R16" s="67"/>
      <c r="S16" s="67"/>
    </row>
    <row r="17" spans="1:19" ht="15" customHeight="1" x14ac:dyDescent="0.25">
      <c r="A17" s="67"/>
      <c r="B17" s="190" t="s">
        <v>25</v>
      </c>
      <c r="C17" s="130">
        <f>'(Example 1.a.) Form Inputs'!C136</f>
        <v>0</v>
      </c>
      <c r="D17" s="131">
        <f>('(Example 1.a.) Form Inputs'!C136-'(Example 1.a.) Form Inputs'!H136)</f>
        <v>0</v>
      </c>
      <c r="E17" s="193" t="str">
        <f>VLOOKUP(B17,background!$B$3:$C$20,2,FALSE)</f>
        <v>100 cubic feet (CCF)</v>
      </c>
      <c r="F17" s="194">
        <f>VLOOKUP(B17,background!$B$3:$F$20,5,FALSE)</f>
        <v>107.1</v>
      </c>
      <c r="G17" s="131">
        <f t="shared" si="0"/>
        <v>0</v>
      </c>
      <c r="H17" s="131">
        <f t="shared" si="1"/>
        <v>0</v>
      </c>
      <c r="I17" s="361" t="str">
        <f t="shared" si="2"/>
        <v>-</v>
      </c>
      <c r="J17" s="362" t="str">
        <f t="shared" si="3"/>
        <v>-</v>
      </c>
      <c r="K17" s="67"/>
      <c r="L17" s="134">
        <f>'(Example 1.a.) Form Inputs'!C166</f>
        <v>0</v>
      </c>
      <c r="M17" s="135" t="str">
        <f>'(Example 1.a.) Form Inputs'!D166</f>
        <v>-</v>
      </c>
      <c r="N17" s="136" t="str">
        <f t="shared" si="4"/>
        <v>-</v>
      </c>
      <c r="O17" s="378"/>
      <c r="P17" s="67"/>
      <c r="Q17" s="67"/>
      <c r="R17" s="67"/>
      <c r="S17" s="67"/>
    </row>
    <row r="18" spans="1:19" ht="15" customHeight="1" x14ac:dyDescent="0.25">
      <c r="A18" s="67"/>
      <c r="B18" s="190" t="s">
        <v>49</v>
      </c>
      <c r="C18" s="130">
        <f>'(Example 1.a.) Form Inputs'!C137</f>
        <v>0</v>
      </c>
      <c r="D18" s="131">
        <f>('(Example 1.a.) Form Inputs'!C137-'(Example 1.a.) Form Inputs'!H137)</f>
        <v>0</v>
      </c>
      <c r="E18" s="193" t="str">
        <f>VLOOKUP(B18,background!$B$3:$C$20,2,FALSE)</f>
        <v>Gallons</v>
      </c>
      <c r="F18" s="194">
        <f>VLOOKUP(B18,background!$B$3:$F$20,5,FALSE)</f>
        <v>91.9</v>
      </c>
      <c r="G18" s="131">
        <f t="shared" si="0"/>
        <v>0</v>
      </c>
      <c r="H18" s="131">
        <f t="shared" si="1"/>
        <v>0</v>
      </c>
      <c r="I18" s="361" t="str">
        <f t="shared" si="2"/>
        <v>-</v>
      </c>
      <c r="J18" s="362" t="str">
        <f t="shared" si="3"/>
        <v>-</v>
      </c>
      <c r="K18" s="67"/>
      <c r="L18" s="134">
        <f>'(Example 1.a.) Form Inputs'!C167</f>
        <v>0</v>
      </c>
      <c r="M18" s="135" t="str">
        <f>'(Example 1.a.) Form Inputs'!D167</f>
        <v>-</v>
      </c>
      <c r="N18" s="136" t="str">
        <f t="shared" si="4"/>
        <v>-</v>
      </c>
      <c r="O18" s="378"/>
      <c r="P18" s="67"/>
      <c r="Q18" s="67"/>
      <c r="R18" s="67"/>
      <c r="S18" s="67"/>
    </row>
    <row r="19" spans="1:19" ht="15" customHeight="1" x14ac:dyDescent="0.25">
      <c r="A19" s="67"/>
      <c r="B19" s="190" t="s">
        <v>50</v>
      </c>
      <c r="C19" s="130">
        <f>'(Example 1.a.) Form Inputs'!C138</f>
        <v>0</v>
      </c>
      <c r="D19" s="131">
        <f>('(Example 1.a.) Form Inputs'!C138-'(Example 1.a.) Form Inputs'!H138)</f>
        <v>0</v>
      </c>
      <c r="E19" s="193" t="str">
        <f>VLOOKUP(B19,background!$B$3:$C$20,2,FALSE)</f>
        <v>cubic feet (CF)</v>
      </c>
      <c r="F19" s="194">
        <f>VLOOKUP(B19,background!$B$3:$F$20,5,FALSE)</f>
        <v>0.69</v>
      </c>
      <c r="G19" s="131">
        <f t="shared" si="0"/>
        <v>0</v>
      </c>
      <c r="H19" s="131">
        <f t="shared" si="1"/>
        <v>0</v>
      </c>
      <c r="I19" s="361" t="str">
        <f t="shared" si="2"/>
        <v>-</v>
      </c>
      <c r="J19" s="362" t="str">
        <f t="shared" si="3"/>
        <v>-</v>
      </c>
      <c r="K19" s="67"/>
      <c r="L19" s="134">
        <f>'(Example 1.a.) Form Inputs'!C168</f>
        <v>0</v>
      </c>
      <c r="M19" s="135" t="str">
        <f>'(Example 1.a.) Form Inputs'!D168</f>
        <v>-</v>
      </c>
      <c r="N19" s="136" t="str">
        <f t="shared" si="4"/>
        <v>-</v>
      </c>
      <c r="O19" s="378"/>
      <c r="P19" s="67"/>
      <c r="Q19" s="67"/>
      <c r="R19" s="67"/>
      <c r="S19" s="67"/>
    </row>
    <row r="20" spans="1:19" ht="15" customHeight="1" x14ac:dyDescent="0.25">
      <c r="A20" s="67"/>
      <c r="B20" s="190" t="s">
        <v>68</v>
      </c>
      <c r="C20" s="130">
        <f>'(Example 1.a.) Form Inputs'!C139</f>
        <v>0</v>
      </c>
      <c r="D20" s="131">
        <f>('(Example 1.a.) Form Inputs'!C139-'(Example 1.a.) Form Inputs'!H139)</f>
        <v>0</v>
      </c>
      <c r="E20" s="193" t="str">
        <f>VLOOKUP(B20,background!$B$3:$C$20,2,FALSE)</f>
        <v>Gallons</v>
      </c>
      <c r="F20" s="194">
        <f>VLOOKUP(B20,background!$B$3:$F$20,5,FALSE)</f>
        <v>139.4</v>
      </c>
      <c r="G20" s="131">
        <f t="shared" si="0"/>
        <v>0</v>
      </c>
      <c r="H20" s="131">
        <f t="shared" si="1"/>
        <v>0</v>
      </c>
      <c r="I20" s="361" t="str">
        <f t="shared" si="2"/>
        <v>-</v>
      </c>
      <c r="J20" s="362" t="str">
        <f t="shared" si="3"/>
        <v>-</v>
      </c>
      <c r="K20" s="67"/>
      <c r="L20" s="134">
        <f>'(Example 1.a.) Form Inputs'!C169</f>
        <v>0</v>
      </c>
      <c r="M20" s="135" t="str">
        <f>'(Example 1.a.) Form Inputs'!D169</f>
        <v>-</v>
      </c>
      <c r="N20" s="136" t="str">
        <f t="shared" si="4"/>
        <v>-</v>
      </c>
      <c r="O20" s="378"/>
      <c r="P20" s="67"/>
      <c r="Q20" s="67"/>
      <c r="R20" s="67"/>
      <c r="S20" s="67"/>
    </row>
    <row r="21" spans="1:19" ht="15" customHeight="1" x14ac:dyDescent="0.25">
      <c r="A21" s="67"/>
      <c r="B21" s="190" t="s">
        <v>69</v>
      </c>
      <c r="C21" s="130">
        <f>'(Example 1.a.) Form Inputs'!C140</f>
        <v>0</v>
      </c>
      <c r="D21" s="131">
        <f>('(Example 1.a.) Form Inputs'!C140-'(Example 1.a.) Form Inputs'!H140)</f>
        <v>0</v>
      </c>
      <c r="E21" s="193" t="str">
        <f>VLOOKUP(B21,background!$B$3:$C$20,2,FALSE)</f>
        <v>Gallons</v>
      </c>
      <c r="F21" s="194">
        <f>VLOOKUP(B21,background!$B$3:$F$20,5,FALSE)</f>
        <v>140.4</v>
      </c>
      <c r="G21" s="131">
        <f t="shared" si="0"/>
        <v>0</v>
      </c>
      <c r="H21" s="131">
        <f t="shared" si="1"/>
        <v>0</v>
      </c>
      <c r="I21" s="361" t="str">
        <f t="shared" si="2"/>
        <v>-</v>
      </c>
      <c r="J21" s="362" t="str">
        <f t="shared" si="3"/>
        <v>-</v>
      </c>
      <c r="K21" s="67"/>
      <c r="L21" s="134">
        <f>'(Example 1.a.) Form Inputs'!C170</f>
        <v>0</v>
      </c>
      <c r="M21" s="135" t="str">
        <f>'(Example 1.a.) Form Inputs'!D170</f>
        <v>-</v>
      </c>
      <c r="N21" s="136" t="str">
        <f t="shared" si="4"/>
        <v>-</v>
      </c>
      <c r="O21" s="378"/>
      <c r="P21" s="67"/>
      <c r="Q21" s="67"/>
      <c r="R21" s="67"/>
      <c r="S21" s="67"/>
    </row>
    <row r="22" spans="1:19" ht="15" customHeight="1" x14ac:dyDescent="0.25">
      <c r="A22" s="67"/>
      <c r="B22" s="190" t="s">
        <v>70</v>
      </c>
      <c r="C22" s="130">
        <f>'(Example 1.a.) Form Inputs'!C141</f>
        <v>0</v>
      </c>
      <c r="D22" s="131">
        <f>('(Example 1.a.) Form Inputs'!C141-'(Example 1.a.) Form Inputs'!H141)</f>
        <v>0</v>
      </c>
      <c r="E22" s="193" t="str">
        <f>VLOOKUP(B22,background!$B$3:$C$20,2,FALSE)</f>
        <v>Gallons</v>
      </c>
      <c r="F22" s="194">
        <f>VLOOKUP(B22,background!$B$3:$F$20,5,FALSE)</f>
        <v>139.4</v>
      </c>
      <c r="G22" s="131">
        <f t="shared" si="0"/>
        <v>0</v>
      </c>
      <c r="H22" s="131">
        <f t="shared" si="1"/>
        <v>0</v>
      </c>
      <c r="I22" s="361" t="str">
        <f t="shared" si="2"/>
        <v>-</v>
      </c>
      <c r="J22" s="362" t="str">
        <f t="shared" si="3"/>
        <v>-</v>
      </c>
      <c r="K22" s="67"/>
      <c r="L22" s="134">
        <f>'(Example 1.a.) Form Inputs'!C171</f>
        <v>0</v>
      </c>
      <c r="M22" s="135" t="str">
        <f>'(Example 1.a.) Form Inputs'!D171</f>
        <v>-</v>
      </c>
      <c r="N22" s="136" t="str">
        <f t="shared" si="4"/>
        <v>-</v>
      </c>
      <c r="O22" s="378"/>
      <c r="P22" s="67"/>
      <c r="Q22" s="67"/>
      <c r="R22" s="67"/>
      <c r="S22" s="67"/>
    </row>
    <row r="23" spans="1:19" ht="15" customHeight="1" x14ac:dyDescent="0.25">
      <c r="A23" s="67"/>
      <c r="B23" s="190" t="s">
        <v>71</v>
      </c>
      <c r="C23" s="130">
        <f>'(Example 1.a.) Form Inputs'!C142</f>
        <v>0</v>
      </c>
      <c r="D23" s="131">
        <f>('(Example 1.a.) Form Inputs'!C142-'(Example 1.a.) Form Inputs'!H142)</f>
        <v>0</v>
      </c>
      <c r="E23" s="193" t="str">
        <f>VLOOKUP(B23,background!$B$3:$C$20,2,FALSE)</f>
        <v>Gallons</v>
      </c>
      <c r="F23" s="194">
        <f>VLOOKUP(B23,background!$B$3:$F$20,5,FALSE)</f>
        <v>147.5</v>
      </c>
      <c r="G23" s="131">
        <f t="shared" si="0"/>
        <v>0</v>
      </c>
      <c r="H23" s="131">
        <f t="shared" si="1"/>
        <v>0</v>
      </c>
      <c r="I23" s="361" t="str">
        <f t="shared" si="2"/>
        <v>-</v>
      </c>
      <c r="J23" s="362" t="str">
        <f t="shared" si="3"/>
        <v>-</v>
      </c>
      <c r="K23" s="67"/>
      <c r="L23" s="134">
        <f>'(Example 1.a.) Form Inputs'!C172</f>
        <v>0</v>
      </c>
      <c r="M23" s="135" t="str">
        <f>'(Example 1.a.) Form Inputs'!D172</f>
        <v>-</v>
      </c>
      <c r="N23" s="136" t="str">
        <f t="shared" si="4"/>
        <v>-</v>
      </c>
      <c r="O23" s="378"/>
      <c r="P23" s="67"/>
      <c r="Q23" s="67"/>
      <c r="R23" s="67"/>
      <c r="S23" s="67"/>
    </row>
    <row r="24" spans="1:19" ht="15" customHeight="1" x14ac:dyDescent="0.25">
      <c r="A24" s="67"/>
      <c r="B24" s="190" t="s">
        <v>72</v>
      </c>
      <c r="C24" s="130">
        <f>'(Example 1.a.) Form Inputs'!C143</f>
        <v>15000</v>
      </c>
      <c r="D24" s="131">
        <f>('(Example 1.a.) Form Inputs'!C143-'(Example 1.a.) Form Inputs'!H143)</f>
        <v>15000</v>
      </c>
      <c r="E24" s="193" t="str">
        <f>VLOOKUP(B24,background!$B$3:$C$20,2,FALSE)</f>
        <v>Gallons</v>
      </c>
      <c r="F24" s="194">
        <f>VLOOKUP(B24,background!$B$3:$F$20,5,FALSE)</f>
        <v>151.5</v>
      </c>
      <c r="G24" s="131">
        <f t="shared" si="0"/>
        <v>2272500</v>
      </c>
      <c r="H24" s="131">
        <f t="shared" si="1"/>
        <v>2272500</v>
      </c>
      <c r="I24" s="361">
        <f t="shared" si="2"/>
        <v>0</v>
      </c>
      <c r="J24" s="362" t="str">
        <f t="shared" si="3"/>
        <v>-</v>
      </c>
      <c r="K24" s="67"/>
      <c r="L24" s="134">
        <f>'(Example 1.a.) Form Inputs'!C173</f>
        <v>0</v>
      </c>
      <c r="M24" s="135" t="str">
        <f>'(Example 1.a.) Form Inputs'!D173</f>
        <v>-</v>
      </c>
      <c r="N24" s="136" t="str">
        <f t="shared" si="4"/>
        <v>-</v>
      </c>
      <c r="O24" s="378"/>
      <c r="P24" s="67"/>
      <c r="Q24" s="67"/>
      <c r="R24" s="67"/>
      <c r="S24" s="67"/>
    </row>
    <row r="25" spans="1:19" ht="15" customHeight="1" x14ac:dyDescent="0.25">
      <c r="A25" s="67"/>
      <c r="B25" s="190" t="s">
        <v>73</v>
      </c>
      <c r="C25" s="130">
        <f>'(Example 1.a.) Form Inputs'!C144</f>
        <v>0</v>
      </c>
      <c r="D25" s="131">
        <f>('(Example 1.a.) Form Inputs'!C144-'(Example 1.a.) Form Inputs'!H144)</f>
        <v>0</v>
      </c>
      <c r="E25" s="193" t="str">
        <f>VLOOKUP(B25,background!$B$3:$C$20,2,FALSE)</f>
        <v>Gallons</v>
      </c>
      <c r="F25" s="194">
        <f>VLOOKUP(B25,background!$B$3:$F$20,5,FALSE)</f>
        <v>136.4</v>
      </c>
      <c r="G25" s="131">
        <f t="shared" si="0"/>
        <v>0</v>
      </c>
      <c r="H25" s="131">
        <f t="shared" si="1"/>
        <v>0</v>
      </c>
      <c r="I25" s="361" t="str">
        <f t="shared" si="2"/>
        <v>-</v>
      </c>
      <c r="J25" s="362" t="str">
        <f t="shared" si="3"/>
        <v>-</v>
      </c>
      <c r="K25" s="67"/>
      <c r="L25" s="134">
        <f>'(Example 1.a.) Form Inputs'!C174</f>
        <v>0</v>
      </c>
      <c r="M25" s="135" t="str">
        <f>'(Example 1.a.) Form Inputs'!D174</f>
        <v>-</v>
      </c>
      <c r="N25" s="136" t="str">
        <f t="shared" si="4"/>
        <v>-</v>
      </c>
      <c r="O25" s="378"/>
      <c r="P25" s="67"/>
      <c r="Q25" s="67"/>
      <c r="R25" s="67"/>
      <c r="S25" s="67"/>
    </row>
    <row r="26" spans="1:19" ht="15" customHeight="1" x14ac:dyDescent="0.25">
      <c r="A26" s="67"/>
      <c r="B26" s="190" t="s">
        <v>74</v>
      </c>
      <c r="C26" s="130">
        <f>'(Example 1.a.) Form Inputs'!C145</f>
        <v>0</v>
      </c>
      <c r="D26" s="131">
        <f>('(Example 1.a.) Form Inputs'!C145-'(Example 1.a.) Form Inputs'!H145)</f>
        <v>0</v>
      </c>
      <c r="E26" s="193" t="str">
        <f>VLOOKUP(B26,background!$B$3:$C$20,2,FALSE)</f>
        <v>lbs</v>
      </c>
      <c r="F26" s="194">
        <f>VLOOKUP(B26,background!$B$3:$F$20,5,FALSE)</f>
        <v>12.5</v>
      </c>
      <c r="G26" s="131">
        <f t="shared" si="0"/>
        <v>0</v>
      </c>
      <c r="H26" s="131">
        <f t="shared" si="1"/>
        <v>0</v>
      </c>
      <c r="I26" s="361" t="str">
        <f t="shared" si="2"/>
        <v>-</v>
      </c>
      <c r="J26" s="362" t="str">
        <f t="shared" si="3"/>
        <v>-</v>
      </c>
      <c r="K26" s="67"/>
      <c r="L26" s="134">
        <f>'(Example 1.a.) Form Inputs'!C175</f>
        <v>0</v>
      </c>
      <c r="M26" s="135" t="str">
        <f>'(Example 1.a.) Form Inputs'!D175</f>
        <v>-</v>
      </c>
      <c r="N26" s="136" t="str">
        <f t="shared" si="4"/>
        <v>-</v>
      </c>
      <c r="O26" s="378"/>
      <c r="P26" s="67"/>
      <c r="Q26" s="67"/>
      <c r="R26" s="67"/>
      <c r="S26" s="67"/>
    </row>
    <row r="27" spans="1:19" ht="15" customHeight="1" x14ac:dyDescent="0.25">
      <c r="A27" s="67"/>
      <c r="B27" s="190" t="s">
        <v>75</v>
      </c>
      <c r="C27" s="130">
        <f>'(Example 1.a.) Form Inputs'!C146</f>
        <v>0</v>
      </c>
      <c r="D27" s="131">
        <f>('(Example 1.a.) Form Inputs'!C146-'(Example 1.a.) Form Inputs'!H146)</f>
        <v>0</v>
      </c>
      <c r="E27" s="193" t="str">
        <f>VLOOKUP(B27,background!$B$3:$C$20,2,FALSE)</f>
        <v>Ton</v>
      </c>
      <c r="F27" s="194">
        <f>VLOOKUP(B27,background!$B$3:$F$20,5,FALSE)</f>
        <v>25000</v>
      </c>
      <c r="G27" s="131">
        <f t="shared" si="0"/>
        <v>0</v>
      </c>
      <c r="H27" s="131">
        <f t="shared" si="1"/>
        <v>0</v>
      </c>
      <c r="I27" s="361" t="str">
        <f t="shared" si="2"/>
        <v>-</v>
      </c>
      <c r="J27" s="362" t="str">
        <f t="shared" si="3"/>
        <v>-</v>
      </c>
      <c r="K27" s="67"/>
      <c r="L27" s="134">
        <f>'(Example 1.a.) Form Inputs'!C176</f>
        <v>0</v>
      </c>
      <c r="M27" s="135" t="str">
        <f>'(Example 1.a.) Form Inputs'!D176</f>
        <v>-</v>
      </c>
      <c r="N27" s="136" t="str">
        <f t="shared" si="4"/>
        <v>-</v>
      </c>
      <c r="O27" s="378"/>
      <c r="P27" s="67"/>
      <c r="Q27" s="67"/>
      <c r="R27" s="67"/>
      <c r="S27" s="67"/>
    </row>
    <row r="28" spans="1:19" ht="15" customHeight="1" x14ac:dyDescent="0.25">
      <c r="A28" s="67"/>
      <c r="B28" s="190" t="s">
        <v>26</v>
      </c>
      <c r="C28" s="130">
        <f>'(Example 1.a.) Form Inputs'!C147</f>
        <v>0</v>
      </c>
      <c r="D28" s="131">
        <f>('(Example 1.a.) Form Inputs'!C147-'(Example 1.a.) Form Inputs'!H147)</f>
        <v>0</v>
      </c>
      <c r="E28" s="193" t="str">
        <f>VLOOKUP(B28,background!$B$3:$C$20,2,FALSE)</f>
        <v>lbs</v>
      </c>
      <c r="F28" s="194">
        <f>VLOOKUP(B28,background!$B$3:$F$20,5,FALSE)</f>
        <v>1.21</v>
      </c>
      <c r="G28" s="131">
        <f t="shared" si="0"/>
        <v>0</v>
      </c>
      <c r="H28" s="131">
        <f t="shared" si="1"/>
        <v>0</v>
      </c>
      <c r="I28" s="361" t="str">
        <f t="shared" si="2"/>
        <v>-</v>
      </c>
      <c r="J28" s="362" t="str">
        <f t="shared" si="3"/>
        <v>-</v>
      </c>
      <c r="K28" s="67"/>
      <c r="L28" s="134">
        <f>'(Example 1.a.) Form Inputs'!C177</f>
        <v>0</v>
      </c>
      <c r="M28" s="135" t="str">
        <f>'(Example 1.a.) Form Inputs'!D177</f>
        <v>-</v>
      </c>
      <c r="N28" s="136" t="str">
        <f t="shared" si="4"/>
        <v>-</v>
      </c>
      <c r="O28" s="378"/>
      <c r="P28" s="67"/>
      <c r="Q28" s="67"/>
      <c r="R28" s="67"/>
      <c r="S28" s="67"/>
    </row>
    <row r="29" spans="1:19" ht="15" customHeight="1" x14ac:dyDescent="0.25">
      <c r="A29" s="67"/>
      <c r="B29" s="190" t="s">
        <v>27</v>
      </c>
      <c r="C29" s="130">
        <f>'(Example 1.a.) Form Inputs'!C148</f>
        <v>0</v>
      </c>
      <c r="D29" s="131">
        <f>('(Example 1.a.) Form Inputs'!C148-'(Example 1.a.) Form Inputs'!H148)</f>
        <v>0</v>
      </c>
      <c r="E29" s="193" t="str">
        <f>VLOOKUP(B29,background!$B$3:$C$20,2,FALSE)</f>
        <v>1000 lbs</v>
      </c>
      <c r="F29" s="194">
        <f>VLOOKUP(B29,background!$B$3:$F$20,5,FALSE)</f>
        <v>1432.8</v>
      </c>
      <c r="G29" s="131">
        <f t="shared" si="0"/>
        <v>0</v>
      </c>
      <c r="H29" s="131">
        <f t="shared" si="1"/>
        <v>0</v>
      </c>
      <c r="I29" s="361" t="str">
        <f t="shared" si="2"/>
        <v>-</v>
      </c>
      <c r="J29" s="362" t="str">
        <f t="shared" si="3"/>
        <v>-</v>
      </c>
      <c r="K29" s="67"/>
      <c r="L29" s="134">
        <f>'(Example 1.a.) Form Inputs'!C178</f>
        <v>0</v>
      </c>
      <c r="M29" s="135" t="str">
        <f>'(Example 1.a.) Form Inputs'!D178</f>
        <v>-</v>
      </c>
      <c r="N29" s="136" t="str">
        <f t="shared" si="4"/>
        <v>-</v>
      </c>
      <c r="O29" s="378"/>
      <c r="P29" s="67"/>
      <c r="Q29" s="67"/>
      <c r="R29" s="67"/>
      <c r="S29" s="67"/>
    </row>
    <row r="30" spans="1:19" ht="15" customHeight="1" x14ac:dyDescent="0.25">
      <c r="A30" s="67"/>
      <c r="B30" s="190" t="s">
        <v>76</v>
      </c>
      <c r="C30" s="130">
        <f>'(Example 1.a.) Form Inputs'!C149</f>
        <v>0</v>
      </c>
      <c r="D30" s="131">
        <f>('(Example 1.a.) Form Inputs'!C149-'(Example 1.a.) Form Inputs'!H149)</f>
        <v>0</v>
      </c>
      <c r="E30" s="193" t="str">
        <f>VLOOKUP(B30,background!$B$3:$C$20,2,FALSE)</f>
        <v>Ton-hours</v>
      </c>
      <c r="F30" s="194">
        <f>VLOOKUP(B30,background!$B$3:$F$20,5,FALSE)</f>
        <v>12</v>
      </c>
      <c r="G30" s="131">
        <f t="shared" si="0"/>
        <v>0</v>
      </c>
      <c r="H30" s="131">
        <f t="shared" si="1"/>
        <v>0</v>
      </c>
      <c r="I30" s="361" t="str">
        <f t="shared" si="2"/>
        <v>-</v>
      </c>
      <c r="J30" s="362" t="str">
        <f t="shared" si="3"/>
        <v>-</v>
      </c>
      <c r="K30" s="67"/>
      <c r="L30" s="134">
        <f>'(Example 1.a.) Form Inputs'!C179</f>
        <v>0</v>
      </c>
      <c r="M30" s="135" t="str">
        <f>'(Example 1.a.) Form Inputs'!D179</f>
        <v>-</v>
      </c>
      <c r="N30" s="136" t="str">
        <f t="shared" si="4"/>
        <v>-</v>
      </c>
      <c r="O30" s="378"/>
      <c r="P30" s="67"/>
      <c r="Q30" s="67"/>
      <c r="R30" s="67"/>
      <c r="S30" s="67"/>
    </row>
    <row r="31" spans="1:19" ht="15" customHeight="1" thickBot="1" x14ac:dyDescent="0.3">
      <c r="A31" s="67"/>
      <c r="B31" s="195" t="s">
        <v>77</v>
      </c>
      <c r="C31" s="132">
        <f>'(Example 1.a.) Form Inputs'!C150</f>
        <v>0</v>
      </c>
      <c r="D31" s="133">
        <f>('(Example 1.a.) Form Inputs'!C150-'(Example 1.a.) Form Inputs'!H150)</f>
        <v>0</v>
      </c>
      <c r="E31" s="196" t="str">
        <f>VLOOKUP(B31,background!$B$3:$C$20,2,FALSE)</f>
        <v>million Btu (MMBtu)</v>
      </c>
      <c r="F31" s="197">
        <f>VLOOKUP(B31,background!$B$3:$F$20,5,FALSE)</f>
        <v>1</v>
      </c>
      <c r="G31" s="162">
        <f t="shared" si="0"/>
        <v>0</v>
      </c>
      <c r="H31" s="162">
        <f t="shared" si="1"/>
        <v>0</v>
      </c>
      <c r="I31" s="437" t="str">
        <f t="shared" si="2"/>
        <v>-</v>
      </c>
      <c r="J31" s="438" t="str">
        <f t="shared" si="3"/>
        <v>-</v>
      </c>
      <c r="K31" s="67"/>
      <c r="L31" s="137">
        <f>'(Example 1.a.) Form Inputs'!C180</f>
        <v>0</v>
      </c>
      <c r="M31" s="138" t="str">
        <f>'(Example 1.a.) Form Inputs'!D180</f>
        <v>-</v>
      </c>
      <c r="N31" s="139" t="str">
        <f t="shared" si="4"/>
        <v>-</v>
      </c>
      <c r="O31" s="379"/>
      <c r="P31" s="67"/>
      <c r="Q31" s="67"/>
      <c r="R31" s="67"/>
      <c r="S31" s="67"/>
    </row>
    <row r="32" spans="1:19" ht="15" customHeight="1" thickBot="1" x14ac:dyDescent="0.3">
      <c r="A32" s="67"/>
      <c r="B32" s="95"/>
      <c r="C32" s="96"/>
      <c r="D32" s="96"/>
      <c r="E32" s="95"/>
      <c r="F32" s="97"/>
      <c r="G32" s="96"/>
      <c r="H32" s="96"/>
      <c r="I32" s="98"/>
      <c r="J32" s="98"/>
      <c r="K32" s="67"/>
      <c r="L32" s="163"/>
      <c r="M32" s="95"/>
      <c r="N32" s="164"/>
      <c r="O32" s="165"/>
      <c r="P32" s="67"/>
      <c r="Q32" s="67"/>
      <c r="R32" s="67"/>
      <c r="S32" s="67"/>
    </row>
    <row r="33" spans="1:19" ht="15" customHeight="1" x14ac:dyDescent="0.25">
      <c r="A33" s="67"/>
      <c r="B33" s="95"/>
      <c r="C33" s="96"/>
      <c r="D33" s="96"/>
      <c r="E33" s="422" t="s">
        <v>135</v>
      </c>
      <c r="F33" s="423"/>
      <c r="G33" s="423"/>
      <c r="H33" s="423"/>
      <c r="I33" s="423"/>
      <c r="J33" s="424"/>
      <c r="K33" s="67"/>
      <c r="L33" s="431" t="s">
        <v>124</v>
      </c>
      <c r="M33" s="432"/>
      <c r="N33" s="432"/>
      <c r="O33" s="433"/>
      <c r="P33" s="67"/>
      <c r="Q33" s="67"/>
      <c r="R33" s="67"/>
      <c r="S33" s="67"/>
    </row>
    <row r="34" spans="1:19" ht="15" customHeight="1" x14ac:dyDescent="0.25">
      <c r="A34" s="67"/>
      <c r="B34" s="95"/>
      <c r="C34" s="96"/>
      <c r="D34" s="96"/>
      <c r="E34" s="425"/>
      <c r="F34" s="426"/>
      <c r="G34" s="426"/>
      <c r="H34" s="426"/>
      <c r="I34" s="426"/>
      <c r="J34" s="427"/>
      <c r="K34" s="67"/>
      <c r="L34" s="434"/>
      <c r="M34" s="435"/>
      <c r="N34" s="435"/>
      <c r="O34" s="436"/>
      <c r="P34" s="67"/>
      <c r="Q34" s="67"/>
      <c r="R34" s="67"/>
      <c r="S34" s="67"/>
    </row>
    <row r="35" spans="1:19" ht="15" customHeight="1" thickBot="1" x14ac:dyDescent="0.3">
      <c r="A35" s="67"/>
      <c r="B35" s="95"/>
      <c r="C35" s="96"/>
      <c r="D35" s="96"/>
      <c r="E35" s="428"/>
      <c r="F35" s="429"/>
      <c r="G35" s="429"/>
      <c r="H35" s="429"/>
      <c r="I35" s="429"/>
      <c r="J35" s="430"/>
      <c r="K35" s="67"/>
      <c r="L35" s="428"/>
      <c r="M35" s="429"/>
      <c r="N35" s="429"/>
      <c r="O35" s="430"/>
      <c r="P35" s="67"/>
      <c r="Q35" s="67"/>
      <c r="R35" s="67"/>
      <c r="S35" s="67"/>
    </row>
    <row r="36" spans="1:19" ht="15" customHeight="1" thickBot="1" x14ac:dyDescent="0.3">
      <c r="A36" s="67"/>
      <c r="B36" s="67"/>
      <c r="C36" s="67"/>
      <c r="D36" s="67"/>
      <c r="E36" s="67"/>
      <c r="F36" s="67"/>
      <c r="G36" s="67"/>
      <c r="H36" s="67"/>
      <c r="I36" s="67"/>
      <c r="J36" s="67"/>
      <c r="K36" s="67"/>
      <c r="L36" s="67"/>
      <c r="M36" s="67"/>
      <c r="N36" s="67"/>
      <c r="O36" s="67"/>
      <c r="P36" s="67"/>
      <c r="Q36" s="67"/>
      <c r="R36" s="67"/>
      <c r="S36" s="67"/>
    </row>
    <row r="37" spans="1:19" ht="15" customHeight="1" x14ac:dyDescent="0.25">
      <c r="A37" s="67"/>
      <c r="B37" s="67"/>
      <c r="C37" s="67"/>
      <c r="D37" s="67"/>
      <c r="E37" s="407" t="s">
        <v>101</v>
      </c>
      <c r="F37" s="408"/>
      <c r="G37" s="404">
        <f>SUM(G15:G31)</f>
        <v>6582500</v>
      </c>
      <c r="H37" s="401">
        <f>SUM(H15:H31)</f>
        <v>5586100</v>
      </c>
      <c r="I37" s="398">
        <f>IF(H37=0,"-",(G37-H37)/G37)</f>
        <v>0.15137105962780098</v>
      </c>
      <c r="J37" s="389" t="str">
        <f>IF(I37="-","-",IF('(Example 1.a.) Form Inputs'!B5="1a: Deep Energy Retrofits",IF(I37="-","-",IF(I37=0,"-",IF(I37&lt;0.15,"Not Met",IF(I37&gt;=0.15,"Energy savings met")))),IF('(Example 1.a.) Form Inputs'!B5="1b: Energy efficiency measures &amp; clean energy systems (EE &amp; RE)",IF(I37="-","-",IF(I37=0,"-",IF(I37&lt;0.2,"Energy savings not met",IF(I37&gt;=0.2,"Energy savings met")))))))</f>
        <v>Energy savings met</v>
      </c>
      <c r="K37" s="92"/>
      <c r="L37" s="380" t="s">
        <v>82</v>
      </c>
      <c r="M37" s="381"/>
      <c r="N37" s="386">
        <f>SUM(N15:N31)</f>
        <v>0</v>
      </c>
      <c r="O37" s="389" t="str">
        <f>IF(N37="-","-",IF('(Example 1.a.) Form Inputs'!B5="1a: Deep Energy Retrofits","N/A",IF('(Example 1.a.) Form Inputs'!B5="1b: Energy efficiency measures &amp; clean energy systems (EE &amp; RE)",IF(N37&gt;=10,"Capacity size met","Capacity not met"),"-")))</f>
        <v>N/A</v>
      </c>
      <c r="P37" s="67"/>
      <c r="Q37" s="67"/>
      <c r="R37" s="67"/>
      <c r="S37" s="67"/>
    </row>
    <row r="38" spans="1:19" ht="15" customHeight="1" x14ac:dyDescent="0.25">
      <c r="A38" s="67"/>
      <c r="B38" s="67"/>
      <c r="C38" s="67"/>
      <c r="D38" s="67"/>
      <c r="E38" s="409"/>
      <c r="F38" s="410"/>
      <c r="G38" s="405"/>
      <c r="H38" s="402"/>
      <c r="I38" s="399"/>
      <c r="J38" s="390"/>
      <c r="K38" s="92"/>
      <c r="L38" s="382"/>
      <c r="M38" s="383"/>
      <c r="N38" s="387"/>
      <c r="O38" s="390"/>
      <c r="P38" s="67"/>
      <c r="Q38" s="67"/>
      <c r="R38" s="67"/>
      <c r="S38" s="67"/>
    </row>
    <row r="39" spans="1:19" ht="15" customHeight="1" thickBot="1" x14ac:dyDescent="0.3">
      <c r="A39" s="67"/>
      <c r="B39" s="67"/>
      <c r="C39" s="67"/>
      <c r="D39" s="67"/>
      <c r="E39" s="411"/>
      <c r="F39" s="412"/>
      <c r="G39" s="406"/>
      <c r="H39" s="403"/>
      <c r="I39" s="400"/>
      <c r="J39" s="391"/>
      <c r="K39" s="67"/>
      <c r="L39" s="384"/>
      <c r="M39" s="385"/>
      <c r="N39" s="388"/>
      <c r="O39" s="391"/>
      <c r="P39" s="67"/>
      <c r="Q39" s="67"/>
      <c r="R39" s="67"/>
      <c r="S39" s="67"/>
    </row>
    <row r="40" spans="1:19" hidden="1" x14ac:dyDescent="0.25">
      <c r="A40" s="67"/>
      <c r="B40" s="352" t="s">
        <v>59</v>
      </c>
      <c r="C40" s="353"/>
      <c r="D40" s="353"/>
      <c r="E40" s="353"/>
      <c r="F40" s="353"/>
      <c r="G40" s="353"/>
      <c r="H40" s="353"/>
      <c r="I40" s="354"/>
      <c r="J40" s="354"/>
      <c r="K40" s="353"/>
      <c r="L40" s="353"/>
      <c r="M40" s="353"/>
      <c r="N40" s="353"/>
      <c r="O40" s="355"/>
      <c r="P40" s="67"/>
      <c r="Q40" s="67"/>
      <c r="R40" s="67"/>
      <c r="S40" s="67"/>
    </row>
    <row r="41" spans="1:19" hidden="1" x14ac:dyDescent="0.25">
      <c r="A41" s="67"/>
      <c r="B41" s="356"/>
      <c r="C41" s="354"/>
      <c r="D41" s="354"/>
      <c r="E41" s="354"/>
      <c r="F41" s="354"/>
      <c r="G41" s="354"/>
      <c r="H41" s="354"/>
      <c r="I41" s="354"/>
      <c r="J41" s="354"/>
      <c r="K41" s="354"/>
      <c r="L41" s="354"/>
      <c r="M41" s="354"/>
      <c r="N41" s="354"/>
      <c r="O41" s="357"/>
      <c r="P41" s="67"/>
      <c r="Q41" s="67"/>
      <c r="R41" s="67"/>
      <c r="S41" s="67"/>
    </row>
    <row r="42" spans="1:19" hidden="1" x14ac:dyDescent="0.25">
      <c r="A42" s="67"/>
      <c r="B42" s="356"/>
      <c r="C42" s="354"/>
      <c r="D42" s="354"/>
      <c r="E42" s="354"/>
      <c r="F42" s="354"/>
      <c r="G42" s="354"/>
      <c r="H42" s="354"/>
      <c r="I42" s="354"/>
      <c r="J42" s="354"/>
      <c r="K42" s="354"/>
      <c r="L42" s="354"/>
      <c r="M42" s="354"/>
      <c r="N42" s="354"/>
      <c r="O42" s="357"/>
      <c r="P42" s="67"/>
      <c r="Q42" s="67"/>
      <c r="R42" s="67"/>
      <c r="S42" s="67"/>
    </row>
    <row r="43" spans="1:19" hidden="1" x14ac:dyDescent="0.25">
      <c r="A43" s="67"/>
      <c r="B43" s="356"/>
      <c r="C43" s="354"/>
      <c r="D43" s="354"/>
      <c r="E43" s="354"/>
      <c r="F43" s="354"/>
      <c r="G43" s="354"/>
      <c r="H43" s="354"/>
      <c r="I43" s="354"/>
      <c r="J43" s="354"/>
      <c r="K43" s="354"/>
      <c r="L43" s="354"/>
      <c r="M43" s="354"/>
      <c r="N43" s="354"/>
      <c r="O43" s="357"/>
      <c r="P43" s="67"/>
      <c r="Q43" s="67"/>
      <c r="R43" s="67"/>
      <c r="S43" s="67"/>
    </row>
    <row r="44" spans="1:19" hidden="1" x14ac:dyDescent="0.25">
      <c r="A44" s="67"/>
      <c r="B44" s="356"/>
      <c r="C44" s="354"/>
      <c r="D44" s="354"/>
      <c r="E44" s="354"/>
      <c r="F44" s="354"/>
      <c r="G44" s="354"/>
      <c r="H44" s="354"/>
      <c r="I44" s="354"/>
      <c r="J44" s="354"/>
      <c r="K44" s="354"/>
      <c r="L44" s="354"/>
      <c r="M44" s="354"/>
      <c r="N44" s="354"/>
      <c r="O44" s="357"/>
      <c r="P44" s="67"/>
      <c r="Q44" s="67"/>
      <c r="R44" s="67"/>
      <c r="S44" s="67"/>
    </row>
    <row r="45" spans="1:19" hidden="1" thickBot="1" x14ac:dyDescent="0.3">
      <c r="A45" s="67"/>
      <c r="B45" s="358"/>
      <c r="C45" s="359"/>
      <c r="D45" s="359"/>
      <c r="E45" s="359"/>
      <c r="F45" s="359"/>
      <c r="G45" s="359"/>
      <c r="H45" s="359"/>
      <c r="I45" s="359"/>
      <c r="J45" s="359"/>
      <c r="K45" s="359"/>
      <c r="L45" s="359"/>
      <c r="M45" s="359"/>
      <c r="N45" s="359"/>
      <c r="O45" s="360"/>
      <c r="P45" s="67"/>
      <c r="Q45" s="67"/>
      <c r="R45" s="67"/>
      <c r="S45" s="67"/>
    </row>
    <row r="46" spans="1:19" x14ac:dyDescent="0.25">
      <c r="A46" s="67"/>
      <c r="B46" s="67"/>
      <c r="C46" s="67"/>
      <c r="D46" s="67"/>
      <c r="E46" s="67"/>
      <c r="F46" s="67"/>
      <c r="G46" s="67"/>
      <c r="H46" s="67"/>
      <c r="I46" s="67"/>
      <c r="J46" s="67"/>
      <c r="K46" s="67"/>
      <c r="L46" s="67"/>
      <c r="M46" s="67"/>
      <c r="N46" s="67"/>
      <c r="O46" s="67"/>
      <c r="P46" s="67"/>
      <c r="Q46" s="67"/>
      <c r="R46" s="67"/>
      <c r="S46" s="67"/>
    </row>
    <row r="47" spans="1:19" x14ac:dyDescent="0.25">
      <c r="A47" s="67"/>
      <c r="B47" s="67"/>
      <c r="C47" s="67"/>
      <c r="D47" s="67"/>
      <c r="E47" s="67"/>
      <c r="F47" s="67"/>
      <c r="G47" s="67"/>
      <c r="H47" s="67"/>
      <c r="I47" s="67"/>
      <c r="J47" s="67"/>
      <c r="K47" s="67"/>
      <c r="L47" s="67"/>
      <c r="M47" s="67"/>
      <c r="N47" s="67"/>
      <c r="O47" s="67"/>
      <c r="P47" s="67"/>
      <c r="Q47" s="67"/>
      <c r="R47" s="67"/>
      <c r="S47" s="67"/>
    </row>
    <row r="48" spans="1:19" x14ac:dyDescent="0.25">
      <c r="A48" s="67"/>
      <c r="B48" s="67"/>
      <c r="C48" s="67"/>
      <c r="D48" s="67"/>
      <c r="E48" s="67"/>
      <c r="F48" s="67"/>
      <c r="G48" s="67"/>
      <c r="H48" s="67"/>
      <c r="I48" s="67"/>
      <c r="J48" s="67"/>
      <c r="K48" s="67"/>
      <c r="L48" s="67"/>
      <c r="M48" s="67"/>
      <c r="N48" s="67"/>
      <c r="O48" s="67"/>
      <c r="P48" s="67"/>
      <c r="Q48" s="67"/>
      <c r="R48" s="67"/>
      <c r="S48" s="67"/>
    </row>
    <row r="49" spans="1:19" x14ac:dyDescent="0.25">
      <c r="A49" s="67"/>
      <c r="B49" s="67"/>
      <c r="C49" s="67"/>
      <c r="D49" s="67"/>
      <c r="E49" s="67"/>
      <c r="F49" s="67"/>
      <c r="G49" s="67"/>
      <c r="H49" s="67"/>
      <c r="I49" s="67"/>
      <c r="J49" s="67"/>
      <c r="K49" s="67"/>
      <c r="L49" s="67"/>
      <c r="M49" s="67"/>
      <c r="N49" s="67"/>
      <c r="O49" s="67"/>
      <c r="P49" s="67"/>
      <c r="Q49" s="67"/>
      <c r="R49" s="67"/>
      <c r="S49" s="67"/>
    </row>
    <row r="50" spans="1:19" x14ac:dyDescent="0.25">
      <c r="A50" s="67"/>
      <c r="B50" s="67"/>
      <c r="C50" s="67"/>
      <c r="D50" s="67"/>
      <c r="E50" s="67"/>
      <c r="F50" s="67"/>
      <c r="G50" s="67"/>
      <c r="H50" s="67"/>
      <c r="I50" s="67"/>
      <c r="J50" s="67"/>
      <c r="K50" s="67"/>
      <c r="L50" s="67"/>
      <c r="M50" s="67"/>
      <c r="N50" s="67"/>
      <c r="O50" s="67"/>
      <c r="P50" s="67"/>
      <c r="Q50" s="67"/>
      <c r="R50" s="67"/>
      <c r="S50" s="67"/>
    </row>
    <row r="51" spans="1:19" x14ac:dyDescent="0.25">
      <c r="A51" s="67"/>
      <c r="B51" s="67"/>
      <c r="C51" s="67"/>
      <c r="D51" s="67"/>
      <c r="E51" s="67"/>
      <c r="F51" s="67"/>
      <c r="G51" s="67"/>
      <c r="H51" s="67"/>
      <c r="I51" s="67"/>
      <c r="J51" s="67"/>
      <c r="K51" s="67"/>
      <c r="L51" s="67"/>
      <c r="M51" s="67"/>
      <c r="N51" s="67"/>
      <c r="O51" s="67"/>
      <c r="P51" s="67"/>
      <c r="Q51" s="67"/>
      <c r="R51" s="67"/>
      <c r="S51" s="67"/>
    </row>
    <row r="52" spans="1:19" x14ac:dyDescent="0.25">
      <c r="A52" s="67"/>
      <c r="B52" s="67"/>
      <c r="C52" s="67"/>
      <c r="D52" s="67"/>
      <c r="E52" s="67"/>
      <c r="F52" s="67"/>
      <c r="G52" s="67"/>
      <c r="H52" s="67"/>
      <c r="I52" s="67"/>
      <c r="J52" s="67"/>
      <c r="K52" s="67"/>
      <c r="L52" s="67"/>
      <c r="M52" s="67"/>
      <c r="N52" s="67"/>
      <c r="O52" s="67"/>
      <c r="P52" s="67"/>
      <c r="Q52" s="67"/>
      <c r="R52" s="67"/>
      <c r="S52" s="67"/>
    </row>
    <row r="53" spans="1:19" x14ac:dyDescent="0.25">
      <c r="A53" s="67"/>
      <c r="B53" s="67"/>
      <c r="C53" s="67"/>
      <c r="D53" s="67"/>
      <c r="E53" s="67"/>
      <c r="F53" s="67"/>
      <c r="G53" s="67"/>
      <c r="H53" s="67"/>
      <c r="I53" s="67"/>
      <c r="J53" s="67"/>
      <c r="K53" s="67"/>
      <c r="L53" s="67"/>
      <c r="M53" s="67"/>
      <c r="N53" s="67"/>
      <c r="O53" s="67"/>
      <c r="P53" s="67"/>
      <c r="Q53" s="67"/>
      <c r="R53" s="67"/>
      <c r="S53" s="67"/>
    </row>
    <row r="54" spans="1:19" x14ac:dyDescent="0.25">
      <c r="A54" s="67"/>
      <c r="B54" s="67"/>
      <c r="C54" s="67"/>
      <c r="D54" s="67"/>
      <c r="E54" s="67"/>
      <c r="F54" s="67"/>
      <c r="G54" s="67"/>
      <c r="H54" s="67"/>
      <c r="I54" s="67"/>
      <c r="J54" s="67"/>
      <c r="K54" s="67"/>
      <c r="L54" s="67"/>
      <c r="M54" s="67"/>
      <c r="N54" s="67"/>
      <c r="O54" s="67"/>
      <c r="P54" s="67"/>
      <c r="Q54" s="67"/>
      <c r="R54" s="67"/>
      <c r="S54" s="67"/>
    </row>
    <row r="55" spans="1:19" x14ac:dyDescent="0.25">
      <c r="A55" s="67"/>
      <c r="B55" s="67"/>
      <c r="C55" s="67"/>
      <c r="D55" s="67"/>
      <c r="E55" s="67"/>
      <c r="F55" s="67"/>
      <c r="G55" s="67"/>
      <c r="H55" s="67"/>
      <c r="I55" s="67"/>
      <c r="J55" s="67"/>
      <c r="K55" s="67"/>
      <c r="L55" s="67"/>
      <c r="M55" s="67"/>
      <c r="N55" s="67"/>
      <c r="O55" s="67"/>
      <c r="P55" s="67"/>
      <c r="Q55" s="67"/>
      <c r="R55" s="67"/>
      <c r="S55" s="67"/>
    </row>
    <row r="56" spans="1:19" x14ac:dyDescent="0.25">
      <c r="A56" s="67"/>
      <c r="B56" s="67"/>
      <c r="C56" s="67"/>
      <c r="D56" s="67"/>
      <c r="E56" s="67"/>
      <c r="F56" s="67"/>
      <c r="G56" s="67"/>
      <c r="H56" s="67"/>
      <c r="I56" s="67"/>
      <c r="J56" s="67"/>
      <c r="K56" s="67"/>
      <c r="L56" s="67"/>
      <c r="M56" s="67"/>
      <c r="N56" s="67"/>
      <c r="O56" s="67"/>
      <c r="P56" s="67"/>
      <c r="Q56" s="67"/>
      <c r="R56" s="67"/>
      <c r="S56" s="67"/>
    </row>
    <row r="57" spans="1:19" x14ac:dyDescent="0.25">
      <c r="A57" s="67"/>
      <c r="B57" s="67"/>
      <c r="C57" s="67"/>
      <c r="D57" s="67"/>
      <c r="E57" s="67"/>
      <c r="F57" s="67"/>
      <c r="G57" s="67"/>
      <c r="H57" s="67"/>
      <c r="I57" s="67"/>
      <c r="J57" s="67"/>
      <c r="K57" s="67"/>
      <c r="L57" s="67"/>
      <c r="M57" s="67"/>
      <c r="N57" s="67"/>
      <c r="O57" s="67"/>
      <c r="P57" s="67"/>
      <c r="Q57" s="67"/>
      <c r="R57" s="67"/>
      <c r="S57" s="67"/>
    </row>
    <row r="58" spans="1:19" x14ac:dyDescent="0.25">
      <c r="A58" s="67"/>
      <c r="B58" s="67"/>
      <c r="C58" s="67"/>
      <c r="D58" s="67"/>
      <c r="E58" s="67"/>
      <c r="F58" s="67"/>
      <c r="G58" s="67"/>
      <c r="H58" s="67"/>
      <c r="I58" s="67"/>
      <c r="J58" s="67"/>
      <c r="K58" s="67"/>
      <c r="L58" s="67"/>
      <c r="M58" s="67"/>
      <c r="N58" s="67"/>
      <c r="O58" s="67"/>
      <c r="P58" s="67"/>
      <c r="Q58" s="67"/>
      <c r="R58" s="67"/>
      <c r="S58" s="67"/>
    </row>
    <row r="59" spans="1:19" x14ac:dyDescent="0.25">
      <c r="A59" s="67"/>
      <c r="B59" s="67"/>
      <c r="C59" s="67"/>
      <c r="D59" s="67"/>
      <c r="E59" s="67"/>
      <c r="F59" s="67"/>
      <c r="G59" s="67"/>
      <c r="H59" s="67"/>
      <c r="I59" s="67"/>
      <c r="J59" s="67"/>
      <c r="K59" s="67"/>
      <c r="L59" s="67"/>
      <c r="M59" s="67"/>
      <c r="N59" s="67"/>
      <c r="O59" s="67"/>
      <c r="P59" s="67"/>
      <c r="Q59" s="67"/>
      <c r="R59" s="67"/>
      <c r="S59" s="67"/>
    </row>
    <row r="60" spans="1:19" x14ac:dyDescent="0.25">
      <c r="A60" s="67"/>
      <c r="B60" s="67"/>
      <c r="C60" s="67"/>
      <c r="D60" s="67"/>
      <c r="E60" s="67"/>
      <c r="F60" s="67"/>
      <c r="G60" s="67"/>
      <c r="H60" s="67"/>
      <c r="I60" s="67"/>
      <c r="J60" s="67"/>
      <c r="K60" s="67"/>
      <c r="L60" s="67"/>
      <c r="M60" s="67"/>
      <c r="N60" s="67"/>
      <c r="O60" s="67"/>
      <c r="P60" s="67"/>
      <c r="Q60" s="67"/>
      <c r="R60" s="67"/>
      <c r="S60" s="67"/>
    </row>
  </sheetData>
  <sheetProtection password="CAD1" sheet="1" objects="1" scenarios="1"/>
  <customSheetViews>
    <customSheetView guid="{83AF1ACC-8BDF-4300-BB27-27DAE0EBE9E8}" scale="70" hiddenRows="1">
      <selection activeCell="S60" sqref="A50:S60"/>
      <pageMargins left="0.7" right="0.7" top="0.75" bottom="0.75" header="0.3" footer="0.3"/>
      <pageSetup orientation="portrait" r:id="rId1"/>
    </customSheetView>
  </customSheetViews>
  <mergeCells count="38">
    <mergeCell ref="L8:O11"/>
    <mergeCell ref="B9:J11"/>
    <mergeCell ref="E33:J35"/>
    <mergeCell ref="L33:O35"/>
    <mergeCell ref="I31:J31"/>
    <mergeCell ref="I19:J19"/>
    <mergeCell ref="I20:J20"/>
    <mergeCell ref="I21:J21"/>
    <mergeCell ref="I22:J22"/>
    <mergeCell ref="I23:J23"/>
    <mergeCell ref="N37:N39"/>
    <mergeCell ref="O37:O39"/>
    <mergeCell ref="G13:J13"/>
    <mergeCell ref="C13:E13"/>
    <mergeCell ref="J37:J39"/>
    <mergeCell ref="I37:I39"/>
    <mergeCell ref="H37:H39"/>
    <mergeCell ref="G37:G39"/>
    <mergeCell ref="E37:F39"/>
    <mergeCell ref="I17:J17"/>
    <mergeCell ref="I18:J18"/>
    <mergeCell ref="I24:J24"/>
    <mergeCell ref="B4:J7"/>
    <mergeCell ref="B40:O45"/>
    <mergeCell ref="I25:J25"/>
    <mergeCell ref="I26:J26"/>
    <mergeCell ref="I27:J27"/>
    <mergeCell ref="I28:J28"/>
    <mergeCell ref="I29:J29"/>
    <mergeCell ref="I30:J30"/>
    <mergeCell ref="B13:B14"/>
    <mergeCell ref="F13:F14"/>
    <mergeCell ref="L13:O14"/>
    <mergeCell ref="I14:J14"/>
    <mergeCell ref="I15:J15"/>
    <mergeCell ref="O15:O31"/>
    <mergeCell ref="I16:J16"/>
    <mergeCell ref="L37:M39"/>
  </mergeCells>
  <conditionalFormatting sqref="I37">
    <cfRule type="cellIs" dxfId="19" priority="8" operator="lessThan">
      <formula>0.15</formula>
    </cfRule>
  </conditionalFormatting>
  <conditionalFormatting sqref="O15">
    <cfRule type="cellIs" dxfId="18" priority="6" operator="equal">
      <formula>"Yes"</formula>
    </cfRule>
    <cfRule type="cellIs" dxfId="17" priority="7" operator="equal">
      <formula>"Not Met"</formula>
    </cfRule>
  </conditionalFormatting>
  <conditionalFormatting sqref="J37">
    <cfRule type="cellIs" dxfId="16" priority="4" operator="equal">
      <formula>"Energy savings met"</formula>
    </cfRule>
    <cfRule type="cellIs" dxfId="15" priority="5" operator="equal">
      <formula>"Energy savings not met"</formula>
    </cfRule>
  </conditionalFormatting>
  <conditionalFormatting sqref="O37">
    <cfRule type="cellIs" dxfId="14" priority="2" operator="equal">
      <formula>"Capacity size met"</formula>
    </cfRule>
    <cfRule type="cellIs" dxfId="13" priority="3" operator="equal">
      <formula>"Capacity not met"</formula>
    </cfRule>
  </conditionalFormatting>
  <pageMargins left="0.7" right="0.7" top="0.75" bottom="0.75" header="0.3" footer="0.3"/>
  <pageSetup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0000"/>
  </sheetPr>
  <dimension ref="A1:P213"/>
  <sheetViews>
    <sheetView topLeftCell="A142" zoomScaleNormal="100" zoomScaleSheetLayoutView="70" workbookViewId="0">
      <selection activeCell="B161" sqref="B161:J161"/>
    </sheetView>
  </sheetViews>
  <sheetFormatPr defaultRowHeight="15" x14ac:dyDescent="0.25"/>
  <cols>
    <col min="1" max="1" width="10.7109375" customWidth="1"/>
    <col min="2" max="2" width="35.7109375" customWidth="1"/>
    <col min="3" max="3" width="30.7109375" customWidth="1"/>
    <col min="4" max="4" width="25.7109375" customWidth="1"/>
    <col min="5" max="5" width="30.7109375" customWidth="1"/>
    <col min="6" max="16" width="25.7109375" customWidth="1"/>
    <col min="17" max="17" width="20.7109375" customWidth="1"/>
  </cols>
  <sheetData>
    <row r="1" spans="1:16" ht="15" customHeight="1" thickBot="1" x14ac:dyDescent="0.3">
      <c r="A1" s="67"/>
      <c r="B1" s="67"/>
      <c r="C1" s="67"/>
      <c r="D1" s="67"/>
      <c r="E1" s="67"/>
      <c r="F1" s="67"/>
      <c r="G1" s="67"/>
      <c r="H1" s="67"/>
      <c r="I1" s="67"/>
      <c r="J1" s="67"/>
      <c r="K1" s="67"/>
      <c r="L1" s="67"/>
      <c r="M1" s="67"/>
      <c r="N1" s="67"/>
      <c r="O1" s="67"/>
      <c r="P1" s="67"/>
    </row>
    <row r="2" spans="1:16" ht="15" customHeight="1" x14ac:dyDescent="0.25">
      <c r="A2" s="309" t="s">
        <v>116</v>
      </c>
      <c r="B2" s="310"/>
      <c r="C2" s="310"/>
      <c r="D2" s="310"/>
      <c r="E2" s="310"/>
      <c r="F2" s="311"/>
      <c r="G2" s="70"/>
      <c r="H2" s="67"/>
      <c r="I2" s="67"/>
      <c r="J2" s="67"/>
      <c r="K2" s="67"/>
      <c r="L2" s="67"/>
      <c r="M2" s="67"/>
      <c r="N2" s="67"/>
      <c r="O2" s="67"/>
      <c r="P2" s="67"/>
    </row>
    <row r="3" spans="1:16" ht="15" customHeight="1" thickBot="1" x14ac:dyDescent="0.3">
      <c r="A3" s="312"/>
      <c r="B3" s="313"/>
      <c r="C3" s="313"/>
      <c r="D3" s="313"/>
      <c r="E3" s="313"/>
      <c r="F3" s="314"/>
      <c r="G3" s="70"/>
      <c r="H3" s="67"/>
      <c r="I3" s="67"/>
      <c r="J3" s="67"/>
      <c r="K3" s="67"/>
      <c r="L3" s="67"/>
      <c r="M3" s="67"/>
      <c r="N3" s="67"/>
      <c r="O3" s="67"/>
      <c r="P3" s="67"/>
    </row>
    <row r="4" spans="1:16" ht="15" customHeight="1" x14ac:dyDescent="0.25">
      <c r="A4" s="70"/>
      <c r="B4" s="70"/>
      <c r="C4" s="70"/>
      <c r="D4" s="70"/>
      <c r="E4" s="70"/>
      <c r="F4" s="70"/>
      <c r="G4" s="70"/>
      <c r="H4" s="67"/>
      <c r="I4" s="67"/>
      <c r="J4" s="67"/>
      <c r="K4" s="67"/>
      <c r="L4" s="67"/>
      <c r="M4" s="67"/>
      <c r="N4" s="67"/>
      <c r="O4" s="67"/>
      <c r="P4" s="67"/>
    </row>
    <row r="5" spans="1:16" s="6" customFormat="1" ht="15" customHeight="1" x14ac:dyDescent="0.25">
      <c r="A5" s="338" t="s">
        <v>55</v>
      </c>
      <c r="B5" s="340" t="s">
        <v>99</v>
      </c>
      <c r="C5" s="341"/>
      <c r="D5" s="342"/>
      <c r="E5" s="72"/>
      <c r="F5" s="73"/>
      <c r="G5" s="73"/>
      <c r="H5" s="73"/>
      <c r="I5" s="73"/>
      <c r="J5" s="73"/>
      <c r="K5" s="73"/>
      <c r="L5" s="73"/>
      <c r="M5" s="73"/>
      <c r="N5" s="73"/>
      <c r="O5" s="73"/>
      <c r="P5" s="73"/>
    </row>
    <row r="6" spans="1:16" s="6" customFormat="1" ht="15" customHeight="1" x14ac:dyDescent="0.25">
      <c r="A6" s="339"/>
      <c r="B6" s="343"/>
      <c r="C6" s="344"/>
      <c r="D6" s="345"/>
      <c r="E6" s="72"/>
      <c r="F6" s="73"/>
      <c r="G6" s="73"/>
      <c r="H6" s="73"/>
      <c r="I6" s="73"/>
      <c r="J6" s="73"/>
      <c r="K6" s="73"/>
      <c r="L6" s="73"/>
      <c r="M6" s="73"/>
      <c r="N6" s="73"/>
      <c r="O6" s="73"/>
      <c r="P6" s="73"/>
    </row>
    <row r="7" spans="1:16" ht="15" customHeight="1" thickBot="1" x14ac:dyDescent="0.3">
      <c r="A7" s="67"/>
      <c r="B7" s="67"/>
      <c r="C7" s="67"/>
      <c r="D7" s="67"/>
      <c r="E7" s="67"/>
      <c r="F7" s="67"/>
      <c r="G7" s="67"/>
      <c r="H7" s="67"/>
      <c r="I7" s="67"/>
      <c r="J7" s="67"/>
      <c r="K7" s="67"/>
      <c r="L7" s="67"/>
      <c r="M7" s="67"/>
      <c r="N7" s="67"/>
      <c r="O7" s="67"/>
      <c r="P7" s="67"/>
    </row>
    <row r="8" spans="1:16" ht="15" customHeight="1" x14ac:dyDescent="0.25">
      <c r="A8" s="309" t="s">
        <v>144</v>
      </c>
      <c r="B8" s="310"/>
      <c r="C8" s="310"/>
      <c r="D8" s="310"/>
      <c r="E8" s="310"/>
      <c r="F8" s="311"/>
      <c r="G8" s="67"/>
      <c r="H8" s="67"/>
      <c r="I8" s="67"/>
      <c r="J8" s="67"/>
      <c r="K8" s="67"/>
      <c r="L8" s="67"/>
      <c r="M8" s="67"/>
      <c r="N8" s="67"/>
      <c r="O8" s="67"/>
      <c r="P8" s="67"/>
    </row>
    <row r="9" spans="1:16" ht="15" customHeight="1" thickBot="1" x14ac:dyDescent="0.3">
      <c r="A9" s="312"/>
      <c r="B9" s="313"/>
      <c r="C9" s="313"/>
      <c r="D9" s="313"/>
      <c r="E9" s="313"/>
      <c r="F9" s="314"/>
      <c r="G9" s="67"/>
      <c r="H9" s="67"/>
      <c r="I9" s="67"/>
      <c r="J9" s="67"/>
      <c r="K9" s="67"/>
      <c r="L9" s="67"/>
      <c r="M9" s="67"/>
      <c r="N9" s="67"/>
      <c r="O9" s="67"/>
      <c r="P9" s="67"/>
    </row>
    <row r="10" spans="1:16" ht="15" customHeight="1" thickBot="1" x14ac:dyDescent="0.3">
      <c r="A10" s="71"/>
      <c r="B10" s="71"/>
      <c r="C10" s="71"/>
      <c r="D10" s="71"/>
      <c r="E10" s="67"/>
      <c r="F10" s="67"/>
      <c r="G10" s="67"/>
      <c r="H10" s="67"/>
      <c r="I10" s="67"/>
      <c r="J10" s="67"/>
      <c r="K10" s="67"/>
      <c r="L10" s="67"/>
      <c r="M10" s="67"/>
      <c r="N10" s="67"/>
      <c r="O10" s="67"/>
      <c r="P10" s="67"/>
    </row>
    <row r="11" spans="1:16" ht="20.100000000000001" customHeight="1" thickBot="1" x14ac:dyDescent="0.4">
      <c r="A11" s="158" t="s">
        <v>119</v>
      </c>
      <c r="B11" s="154"/>
      <c r="C11" s="155"/>
      <c r="D11" s="154"/>
      <c r="E11" s="154"/>
      <c r="F11" s="154"/>
      <c r="G11" s="154"/>
      <c r="H11" s="154"/>
      <c r="I11" s="154"/>
      <c r="J11" s="154"/>
      <c r="K11" s="154"/>
      <c r="L11" s="154"/>
      <c r="M11" s="154"/>
      <c r="N11" s="154"/>
      <c r="O11" s="154"/>
      <c r="P11" s="156"/>
    </row>
    <row r="12" spans="1:16" ht="15" customHeight="1" thickBot="1" x14ac:dyDescent="0.3">
      <c r="A12" s="67"/>
      <c r="B12" s="67"/>
      <c r="C12" s="67"/>
      <c r="D12" s="67"/>
      <c r="E12" s="67"/>
      <c r="F12" s="67"/>
      <c r="G12" s="67"/>
      <c r="H12" s="67"/>
      <c r="I12" s="67"/>
      <c r="J12" s="67"/>
      <c r="K12" s="67"/>
      <c r="L12" s="67"/>
      <c r="M12" s="67"/>
      <c r="N12" s="67"/>
      <c r="O12" s="67"/>
      <c r="P12" s="67"/>
    </row>
    <row r="13" spans="1:16" ht="15" customHeight="1" thickBot="1" x14ac:dyDescent="0.3">
      <c r="A13" s="67"/>
      <c r="B13" s="144" t="s">
        <v>120</v>
      </c>
      <c r="C13" s="145" t="s">
        <v>94</v>
      </c>
      <c r="D13" s="36" t="s">
        <v>5</v>
      </c>
      <c r="E13" s="36" t="s">
        <v>79</v>
      </c>
      <c r="F13" s="36" t="s">
        <v>47</v>
      </c>
      <c r="G13" s="36" t="s">
        <v>46</v>
      </c>
      <c r="H13" s="36" t="s">
        <v>14</v>
      </c>
      <c r="I13" s="36" t="s">
        <v>10</v>
      </c>
      <c r="J13" s="36" t="s">
        <v>11</v>
      </c>
      <c r="K13" s="36" t="s">
        <v>12</v>
      </c>
      <c r="L13" s="36" t="s">
        <v>13</v>
      </c>
      <c r="M13" s="36" t="s">
        <v>16</v>
      </c>
      <c r="N13" s="36" t="s">
        <v>80</v>
      </c>
      <c r="O13" s="230" t="s">
        <v>20</v>
      </c>
      <c r="P13" s="67"/>
    </row>
    <row r="14" spans="1:16" ht="15" customHeight="1" thickTop="1" x14ac:dyDescent="0.25">
      <c r="A14" s="67"/>
      <c r="B14" s="8"/>
      <c r="C14" s="9"/>
      <c r="D14" s="14" t="s">
        <v>28</v>
      </c>
      <c r="E14" s="14" t="s">
        <v>28</v>
      </c>
      <c r="F14" s="14" t="s">
        <v>28</v>
      </c>
      <c r="G14" s="14" t="s">
        <v>28</v>
      </c>
      <c r="H14" s="14" t="s">
        <v>28</v>
      </c>
      <c r="I14" s="14" t="s">
        <v>28</v>
      </c>
      <c r="J14" s="14" t="s">
        <v>28</v>
      </c>
      <c r="K14" s="14" t="s">
        <v>28</v>
      </c>
      <c r="L14" s="14" t="s">
        <v>28</v>
      </c>
      <c r="M14" s="14" t="s">
        <v>28</v>
      </c>
      <c r="N14" s="14" t="s">
        <v>28</v>
      </c>
      <c r="O14" s="15" t="s">
        <v>28</v>
      </c>
      <c r="P14" s="67"/>
    </row>
    <row r="15" spans="1:16" ht="15" customHeight="1" x14ac:dyDescent="0.25">
      <c r="A15" s="67"/>
      <c r="B15" s="10"/>
      <c r="C15" s="11"/>
      <c r="D15" s="14" t="s">
        <v>28</v>
      </c>
      <c r="E15" s="14" t="s">
        <v>28</v>
      </c>
      <c r="F15" s="14" t="s">
        <v>28</v>
      </c>
      <c r="G15" s="14" t="s">
        <v>28</v>
      </c>
      <c r="H15" s="14" t="s">
        <v>28</v>
      </c>
      <c r="I15" s="14" t="s">
        <v>28</v>
      </c>
      <c r="J15" s="14" t="s">
        <v>28</v>
      </c>
      <c r="K15" s="14" t="s">
        <v>28</v>
      </c>
      <c r="L15" s="14" t="s">
        <v>28</v>
      </c>
      <c r="M15" s="14" t="s">
        <v>28</v>
      </c>
      <c r="N15" s="14" t="s">
        <v>28</v>
      </c>
      <c r="O15" s="15" t="s">
        <v>28</v>
      </c>
      <c r="P15" s="67"/>
    </row>
    <row r="16" spans="1:16" ht="15" customHeight="1" x14ac:dyDescent="0.25">
      <c r="A16" s="67"/>
      <c r="B16" s="10"/>
      <c r="C16" s="11"/>
      <c r="D16" s="14" t="s">
        <v>28</v>
      </c>
      <c r="E16" s="14" t="s">
        <v>28</v>
      </c>
      <c r="F16" s="14" t="s">
        <v>28</v>
      </c>
      <c r="G16" s="14" t="s">
        <v>28</v>
      </c>
      <c r="H16" s="14" t="s">
        <v>28</v>
      </c>
      <c r="I16" s="14" t="s">
        <v>28</v>
      </c>
      <c r="J16" s="14" t="s">
        <v>28</v>
      </c>
      <c r="K16" s="14" t="s">
        <v>28</v>
      </c>
      <c r="L16" s="14" t="s">
        <v>28</v>
      </c>
      <c r="M16" s="14" t="s">
        <v>28</v>
      </c>
      <c r="N16" s="14" t="s">
        <v>28</v>
      </c>
      <c r="O16" s="15" t="s">
        <v>28</v>
      </c>
      <c r="P16" s="67"/>
    </row>
    <row r="17" spans="1:16" ht="15" customHeight="1" x14ac:dyDescent="0.25">
      <c r="A17" s="67"/>
      <c r="B17" s="10"/>
      <c r="C17" s="11"/>
      <c r="D17" s="14" t="s">
        <v>28</v>
      </c>
      <c r="E17" s="14" t="s">
        <v>28</v>
      </c>
      <c r="F17" s="14" t="s">
        <v>28</v>
      </c>
      <c r="G17" s="14" t="s">
        <v>28</v>
      </c>
      <c r="H17" s="14" t="s">
        <v>28</v>
      </c>
      <c r="I17" s="14" t="s">
        <v>28</v>
      </c>
      <c r="J17" s="14" t="s">
        <v>28</v>
      </c>
      <c r="K17" s="14" t="s">
        <v>28</v>
      </c>
      <c r="L17" s="14" t="s">
        <v>28</v>
      </c>
      <c r="M17" s="14" t="s">
        <v>28</v>
      </c>
      <c r="N17" s="14" t="s">
        <v>28</v>
      </c>
      <c r="O17" s="15" t="s">
        <v>28</v>
      </c>
      <c r="P17" s="67"/>
    </row>
    <row r="18" spans="1:16" ht="15" customHeight="1" x14ac:dyDescent="0.25">
      <c r="A18" s="67"/>
      <c r="B18" s="10"/>
      <c r="C18" s="11"/>
      <c r="D18" s="14" t="s">
        <v>28</v>
      </c>
      <c r="E18" s="14" t="s">
        <v>28</v>
      </c>
      <c r="F18" s="14" t="s">
        <v>28</v>
      </c>
      <c r="G18" s="14" t="s">
        <v>28</v>
      </c>
      <c r="H18" s="14" t="s">
        <v>28</v>
      </c>
      <c r="I18" s="14" t="s">
        <v>28</v>
      </c>
      <c r="J18" s="14" t="s">
        <v>28</v>
      </c>
      <c r="K18" s="14" t="s">
        <v>28</v>
      </c>
      <c r="L18" s="14" t="s">
        <v>28</v>
      </c>
      <c r="M18" s="14" t="s">
        <v>28</v>
      </c>
      <c r="N18" s="14" t="s">
        <v>28</v>
      </c>
      <c r="O18" s="15" t="s">
        <v>28</v>
      </c>
      <c r="P18" s="67"/>
    </row>
    <row r="19" spans="1:16" ht="15" customHeight="1" x14ac:dyDescent="0.25">
      <c r="A19" s="67"/>
      <c r="B19" s="10"/>
      <c r="C19" s="11"/>
      <c r="D19" s="14" t="s">
        <v>28</v>
      </c>
      <c r="E19" s="14" t="s">
        <v>28</v>
      </c>
      <c r="F19" s="14" t="s">
        <v>28</v>
      </c>
      <c r="G19" s="14" t="s">
        <v>28</v>
      </c>
      <c r="H19" s="14" t="s">
        <v>28</v>
      </c>
      <c r="I19" s="14" t="s">
        <v>28</v>
      </c>
      <c r="J19" s="14" t="s">
        <v>28</v>
      </c>
      <c r="K19" s="14" t="s">
        <v>28</v>
      </c>
      <c r="L19" s="14" t="s">
        <v>28</v>
      </c>
      <c r="M19" s="14" t="s">
        <v>28</v>
      </c>
      <c r="N19" s="14" t="s">
        <v>28</v>
      </c>
      <c r="O19" s="15" t="s">
        <v>28</v>
      </c>
      <c r="P19" s="67"/>
    </row>
    <row r="20" spans="1:16" ht="15" customHeight="1" x14ac:dyDescent="0.25">
      <c r="A20" s="67"/>
      <c r="B20" s="10"/>
      <c r="C20" s="11"/>
      <c r="D20" s="14" t="s">
        <v>28</v>
      </c>
      <c r="E20" s="14" t="s">
        <v>28</v>
      </c>
      <c r="F20" s="14" t="s">
        <v>28</v>
      </c>
      <c r="G20" s="14" t="s">
        <v>28</v>
      </c>
      <c r="H20" s="14" t="s">
        <v>28</v>
      </c>
      <c r="I20" s="14" t="s">
        <v>28</v>
      </c>
      <c r="J20" s="14" t="s">
        <v>28</v>
      </c>
      <c r="K20" s="14" t="s">
        <v>28</v>
      </c>
      <c r="L20" s="14" t="s">
        <v>28</v>
      </c>
      <c r="M20" s="14" t="s">
        <v>28</v>
      </c>
      <c r="N20" s="14" t="s">
        <v>28</v>
      </c>
      <c r="O20" s="15" t="s">
        <v>28</v>
      </c>
      <c r="P20" s="67"/>
    </row>
    <row r="21" spans="1:16" ht="15" customHeight="1" x14ac:dyDescent="0.25">
      <c r="A21" s="67"/>
      <c r="B21" s="10"/>
      <c r="C21" s="11"/>
      <c r="D21" s="14" t="s">
        <v>28</v>
      </c>
      <c r="E21" s="14" t="s">
        <v>28</v>
      </c>
      <c r="F21" s="14" t="s">
        <v>28</v>
      </c>
      <c r="G21" s="14" t="s">
        <v>28</v>
      </c>
      <c r="H21" s="14" t="s">
        <v>28</v>
      </c>
      <c r="I21" s="14" t="s">
        <v>28</v>
      </c>
      <c r="J21" s="14" t="s">
        <v>28</v>
      </c>
      <c r="K21" s="14" t="s">
        <v>28</v>
      </c>
      <c r="L21" s="14" t="s">
        <v>28</v>
      </c>
      <c r="M21" s="14" t="s">
        <v>28</v>
      </c>
      <c r="N21" s="14" t="s">
        <v>28</v>
      </c>
      <c r="O21" s="15" t="s">
        <v>28</v>
      </c>
      <c r="P21" s="67"/>
    </row>
    <row r="22" spans="1:16" ht="15" customHeight="1" x14ac:dyDescent="0.25">
      <c r="A22" s="67"/>
      <c r="B22" s="10"/>
      <c r="C22" s="11"/>
      <c r="D22" s="14" t="s">
        <v>28</v>
      </c>
      <c r="E22" s="14" t="s">
        <v>28</v>
      </c>
      <c r="F22" s="14" t="s">
        <v>28</v>
      </c>
      <c r="G22" s="14" t="s">
        <v>28</v>
      </c>
      <c r="H22" s="14" t="s">
        <v>28</v>
      </c>
      <c r="I22" s="14" t="s">
        <v>28</v>
      </c>
      <c r="J22" s="14" t="s">
        <v>28</v>
      </c>
      <c r="K22" s="14" t="s">
        <v>28</v>
      </c>
      <c r="L22" s="14" t="s">
        <v>28</v>
      </c>
      <c r="M22" s="14" t="s">
        <v>28</v>
      </c>
      <c r="N22" s="14" t="s">
        <v>28</v>
      </c>
      <c r="O22" s="15" t="s">
        <v>28</v>
      </c>
      <c r="P22" s="67"/>
    </row>
    <row r="23" spans="1:16" ht="15" customHeight="1" x14ac:dyDescent="0.25">
      <c r="A23" s="67"/>
      <c r="B23" s="10"/>
      <c r="C23" s="11"/>
      <c r="D23" s="14" t="s">
        <v>28</v>
      </c>
      <c r="E23" s="14" t="s">
        <v>28</v>
      </c>
      <c r="F23" s="14" t="s">
        <v>28</v>
      </c>
      <c r="G23" s="14" t="s">
        <v>28</v>
      </c>
      <c r="H23" s="14" t="s">
        <v>28</v>
      </c>
      <c r="I23" s="14" t="s">
        <v>28</v>
      </c>
      <c r="J23" s="14" t="s">
        <v>28</v>
      </c>
      <c r="K23" s="14" t="s">
        <v>28</v>
      </c>
      <c r="L23" s="14" t="s">
        <v>28</v>
      </c>
      <c r="M23" s="14" t="s">
        <v>28</v>
      </c>
      <c r="N23" s="14" t="s">
        <v>28</v>
      </c>
      <c r="O23" s="15" t="s">
        <v>28</v>
      </c>
      <c r="P23" s="67"/>
    </row>
    <row r="24" spans="1:16" ht="15" customHeight="1" x14ac:dyDescent="0.25">
      <c r="A24" s="67"/>
      <c r="B24" s="10"/>
      <c r="C24" s="11"/>
      <c r="D24" s="14" t="s">
        <v>28</v>
      </c>
      <c r="E24" s="14" t="s">
        <v>28</v>
      </c>
      <c r="F24" s="14" t="s">
        <v>28</v>
      </c>
      <c r="G24" s="14" t="s">
        <v>28</v>
      </c>
      <c r="H24" s="14" t="s">
        <v>28</v>
      </c>
      <c r="I24" s="14" t="s">
        <v>28</v>
      </c>
      <c r="J24" s="14" t="s">
        <v>28</v>
      </c>
      <c r="K24" s="14" t="s">
        <v>28</v>
      </c>
      <c r="L24" s="14" t="s">
        <v>28</v>
      </c>
      <c r="M24" s="14" t="s">
        <v>28</v>
      </c>
      <c r="N24" s="14" t="s">
        <v>28</v>
      </c>
      <c r="O24" s="15" t="s">
        <v>28</v>
      </c>
      <c r="P24" s="67"/>
    </row>
    <row r="25" spans="1:16" ht="15" customHeight="1" x14ac:dyDescent="0.25">
      <c r="A25" s="67"/>
      <c r="B25" s="10"/>
      <c r="C25" s="11"/>
      <c r="D25" s="14" t="s">
        <v>28</v>
      </c>
      <c r="E25" s="14" t="s">
        <v>28</v>
      </c>
      <c r="F25" s="14" t="s">
        <v>28</v>
      </c>
      <c r="G25" s="14" t="s">
        <v>28</v>
      </c>
      <c r="H25" s="14" t="s">
        <v>28</v>
      </c>
      <c r="I25" s="14" t="s">
        <v>28</v>
      </c>
      <c r="J25" s="14" t="s">
        <v>28</v>
      </c>
      <c r="K25" s="14" t="s">
        <v>28</v>
      </c>
      <c r="L25" s="14" t="s">
        <v>28</v>
      </c>
      <c r="M25" s="14" t="s">
        <v>28</v>
      </c>
      <c r="N25" s="14" t="s">
        <v>28</v>
      </c>
      <c r="O25" s="15" t="s">
        <v>28</v>
      </c>
      <c r="P25" s="67"/>
    </row>
    <row r="26" spans="1:16" ht="15" customHeight="1" x14ac:dyDescent="0.25">
      <c r="A26" s="67"/>
      <c r="B26" s="10"/>
      <c r="C26" s="11"/>
      <c r="D26" s="14" t="s">
        <v>28</v>
      </c>
      <c r="E26" s="14" t="s">
        <v>28</v>
      </c>
      <c r="F26" s="14" t="s">
        <v>28</v>
      </c>
      <c r="G26" s="14" t="s">
        <v>28</v>
      </c>
      <c r="H26" s="14" t="s">
        <v>28</v>
      </c>
      <c r="I26" s="14" t="s">
        <v>28</v>
      </c>
      <c r="J26" s="14" t="s">
        <v>28</v>
      </c>
      <c r="K26" s="14" t="s">
        <v>28</v>
      </c>
      <c r="L26" s="14" t="s">
        <v>28</v>
      </c>
      <c r="M26" s="14" t="s">
        <v>28</v>
      </c>
      <c r="N26" s="14" t="s">
        <v>28</v>
      </c>
      <c r="O26" s="15" t="s">
        <v>28</v>
      </c>
      <c r="P26" s="67"/>
    </row>
    <row r="27" spans="1:16" ht="15" customHeight="1" x14ac:dyDescent="0.25">
      <c r="A27" s="67"/>
      <c r="B27" s="10"/>
      <c r="C27" s="11"/>
      <c r="D27" s="14" t="s">
        <v>28</v>
      </c>
      <c r="E27" s="14" t="s">
        <v>28</v>
      </c>
      <c r="F27" s="14" t="s">
        <v>28</v>
      </c>
      <c r="G27" s="14" t="s">
        <v>28</v>
      </c>
      <c r="H27" s="14" t="s">
        <v>28</v>
      </c>
      <c r="I27" s="14" t="s">
        <v>28</v>
      </c>
      <c r="J27" s="14" t="s">
        <v>28</v>
      </c>
      <c r="K27" s="14" t="s">
        <v>28</v>
      </c>
      <c r="L27" s="14" t="s">
        <v>28</v>
      </c>
      <c r="M27" s="14" t="s">
        <v>28</v>
      </c>
      <c r="N27" s="14" t="s">
        <v>28</v>
      </c>
      <c r="O27" s="15" t="s">
        <v>28</v>
      </c>
      <c r="P27" s="67"/>
    </row>
    <row r="28" spans="1:16" ht="15" customHeight="1" x14ac:dyDescent="0.25">
      <c r="A28" s="67"/>
      <c r="B28" s="10"/>
      <c r="C28" s="11"/>
      <c r="D28" s="14" t="s">
        <v>28</v>
      </c>
      <c r="E28" s="14" t="s">
        <v>28</v>
      </c>
      <c r="F28" s="14" t="s">
        <v>28</v>
      </c>
      <c r="G28" s="14" t="s">
        <v>28</v>
      </c>
      <c r="H28" s="14" t="s">
        <v>28</v>
      </c>
      <c r="I28" s="14" t="s">
        <v>28</v>
      </c>
      <c r="J28" s="14" t="s">
        <v>28</v>
      </c>
      <c r="K28" s="14" t="s">
        <v>28</v>
      </c>
      <c r="L28" s="14" t="s">
        <v>28</v>
      </c>
      <c r="M28" s="14" t="s">
        <v>28</v>
      </c>
      <c r="N28" s="14" t="s">
        <v>28</v>
      </c>
      <c r="O28" s="15" t="s">
        <v>28</v>
      </c>
      <c r="P28" s="67"/>
    </row>
    <row r="29" spans="1:16" ht="15" customHeight="1" x14ac:dyDescent="0.25">
      <c r="A29" s="67"/>
      <c r="B29" s="10"/>
      <c r="C29" s="11"/>
      <c r="D29" s="14" t="s">
        <v>28</v>
      </c>
      <c r="E29" s="14" t="s">
        <v>28</v>
      </c>
      <c r="F29" s="14" t="s">
        <v>28</v>
      </c>
      <c r="G29" s="14" t="s">
        <v>28</v>
      </c>
      <c r="H29" s="14" t="s">
        <v>28</v>
      </c>
      <c r="I29" s="14" t="s">
        <v>28</v>
      </c>
      <c r="J29" s="14" t="s">
        <v>28</v>
      </c>
      <c r="K29" s="14" t="s">
        <v>28</v>
      </c>
      <c r="L29" s="14" t="s">
        <v>28</v>
      </c>
      <c r="M29" s="14" t="s">
        <v>28</v>
      </c>
      <c r="N29" s="14" t="s">
        <v>28</v>
      </c>
      <c r="O29" s="15" t="s">
        <v>28</v>
      </c>
      <c r="P29" s="67"/>
    </row>
    <row r="30" spans="1:16" ht="15" customHeight="1" x14ac:dyDescent="0.25">
      <c r="A30" s="67"/>
      <c r="B30" s="10"/>
      <c r="C30" s="11"/>
      <c r="D30" s="14" t="s">
        <v>28</v>
      </c>
      <c r="E30" s="14" t="s">
        <v>28</v>
      </c>
      <c r="F30" s="14" t="s">
        <v>28</v>
      </c>
      <c r="G30" s="14" t="s">
        <v>28</v>
      </c>
      <c r="H30" s="14" t="s">
        <v>28</v>
      </c>
      <c r="I30" s="14" t="s">
        <v>28</v>
      </c>
      <c r="J30" s="14" t="s">
        <v>28</v>
      </c>
      <c r="K30" s="14" t="s">
        <v>28</v>
      </c>
      <c r="L30" s="14" t="s">
        <v>28</v>
      </c>
      <c r="M30" s="14" t="s">
        <v>28</v>
      </c>
      <c r="N30" s="14" t="s">
        <v>28</v>
      </c>
      <c r="O30" s="15" t="s">
        <v>28</v>
      </c>
      <c r="P30" s="67"/>
    </row>
    <row r="31" spans="1:16" ht="15" customHeight="1" x14ac:dyDescent="0.25">
      <c r="A31" s="67"/>
      <c r="B31" s="10"/>
      <c r="C31" s="11"/>
      <c r="D31" s="14" t="s">
        <v>28</v>
      </c>
      <c r="E31" s="14" t="s">
        <v>28</v>
      </c>
      <c r="F31" s="14" t="s">
        <v>28</v>
      </c>
      <c r="G31" s="14" t="s">
        <v>28</v>
      </c>
      <c r="H31" s="14" t="s">
        <v>28</v>
      </c>
      <c r="I31" s="14" t="s">
        <v>28</v>
      </c>
      <c r="J31" s="14" t="s">
        <v>28</v>
      </c>
      <c r="K31" s="14" t="s">
        <v>28</v>
      </c>
      <c r="L31" s="14" t="s">
        <v>28</v>
      </c>
      <c r="M31" s="14" t="s">
        <v>28</v>
      </c>
      <c r="N31" s="14" t="s">
        <v>28</v>
      </c>
      <c r="O31" s="15" t="s">
        <v>28</v>
      </c>
      <c r="P31" s="67"/>
    </row>
    <row r="32" spans="1:16" ht="15" customHeight="1" thickBot="1" x14ac:dyDescent="0.3">
      <c r="A32" s="67"/>
      <c r="B32" s="12"/>
      <c r="C32" s="13"/>
      <c r="D32" s="16" t="s">
        <v>28</v>
      </c>
      <c r="E32" s="16" t="s">
        <v>28</v>
      </c>
      <c r="F32" s="16" t="s">
        <v>28</v>
      </c>
      <c r="G32" s="16" t="s">
        <v>28</v>
      </c>
      <c r="H32" s="16" t="s">
        <v>28</v>
      </c>
      <c r="I32" s="16" t="s">
        <v>28</v>
      </c>
      <c r="J32" s="16" t="s">
        <v>28</v>
      </c>
      <c r="K32" s="16" t="s">
        <v>28</v>
      </c>
      <c r="L32" s="16" t="s">
        <v>28</v>
      </c>
      <c r="M32" s="16" t="s">
        <v>28</v>
      </c>
      <c r="N32" s="16" t="s">
        <v>28</v>
      </c>
      <c r="O32" s="17" t="s">
        <v>28</v>
      </c>
      <c r="P32" s="67"/>
    </row>
    <row r="33" spans="1:16" ht="15" customHeight="1" thickBot="1" x14ac:dyDescent="0.3">
      <c r="A33" s="67"/>
      <c r="B33" s="67"/>
      <c r="C33" s="67"/>
      <c r="D33" s="67"/>
      <c r="E33" s="67"/>
      <c r="F33" s="67"/>
      <c r="G33" s="67"/>
      <c r="H33" s="67"/>
      <c r="I33" s="67"/>
      <c r="J33" s="67"/>
      <c r="K33" s="67"/>
      <c r="L33" s="67"/>
      <c r="M33" s="67"/>
      <c r="N33" s="67"/>
      <c r="O33" s="67"/>
      <c r="P33" s="67"/>
    </row>
    <row r="34" spans="1:16" ht="15" customHeight="1" x14ac:dyDescent="0.25">
      <c r="A34" s="309" t="s">
        <v>145</v>
      </c>
      <c r="B34" s="310"/>
      <c r="C34" s="310"/>
      <c r="D34" s="310"/>
      <c r="E34" s="310"/>
      <c r="F34" s="310"/>
      <c r="G34" s="334"/>
      <c r="H34" s="335"/>
      <c r="I34" s="67"/>
      <c r="J34" s="67"/>
      <c r="K34" s="67"/>
      <c r="L34" s="67"/>
      <c r="M34" s="67"/>
      <c r="N34" s="67"/>
      <c r="O34" s="67"/>
      <c r="P34" s="67"/>
    </row>
    <row r="35" spans="1:16" ht="15" customHeight="1" thickBot="1" x14ac:dyDescent="0.3">
      <c r="A35" s="312"/>
      <c r="B35" s="313"/>
      <c r="C35" s="313"/>
      <c r="D35" s="313"/>
      <c r="E35" s="313"/>
      <c r="F35" s="313"/>
      <c r="G35" s="336"/>
      <c r="H35" s="337"/>
      <c r="I35" s="67"/>
      <c r="J35" s="67"/>
      <c r="K35" s="67"/>
      <c r="L35" s="67"/>
      <c r="M35" s="67"/>
      <c r="N35" s="67"/>
      <c r="O35" s="67"/>
      <c r="P35" s="67"/>
    </row>
    <row r="36" spans="1:16" ht="15" customHeight="1" thickBot="1" x14ac:dyDescent="0.3">
      <c r="A36" s="74"/>
      <c r="B36" s="74"/>
      <c r="C36" s="74"/>
      <c r="D36" s="74"/>
      <c r="E36" s="67"/>
      <c r="F36" s="67"/>
      <c r="G36" s="67"/>
      <c r="H36" s="67"/>
      <c r="I36" s="67"/>
      <c r="J36" s="67"/>
      <c r="K36" s="67"/>
      <c r="L36" s="67"/>
      <c r="M36" s="67"/>
      <c r="N36" s="67"/>
      <c r="O36" s="67"/>
      <c r="P36" s="67"/>
    </row>
    <row r="37" spans="1:16" ht="20.100000000000001" customHeight="1" thickBot="1" x14ac:dyDescent="0.4">
      <c r="A37" s="158" t="s">
        <v>152</v>
      </c>
      <c r="B37" s="154"/>
      <c r="C37" s="155"/>
      <c r="D37" s="155"/>
      <c r="E37" s="155"/>
      <c r="F37" s="155"/>
      <c r="G37" s="155"/>
      <c r="H37" s="155"/>
      <c r="I37" s="155"/>
      <c r="J37" s="155"/>
      <c r="K37" s="155"/>
      <c r="L37" s="155"/>
      <c r="M37" s="155"/>
      <c r="N37" s="155"/>
      <c r="O37" s="155"/>
      <c r="P37" s="157"/>
    </row>
    <row r="38" spans="1:16" ht="15.75" thickBot="1" x14ac:dyDescent="0.3">
      <c r="A38" s="67"/>
      <c r="B38" s="67"/>
      <c r="C38" s="67"/>
      <c r="D38" s="67"/>
      <c r="E38" s="67"/>
      <c r="F38" s="67"/>
      <c r="G38" s="67"/>
      <c r="H38" s="67"/>
      <c r="I38" s="67"/>
      <c r="J38" s="67"/>
      <c r="K38" s="67"/>
      <c r="L38" s="67"/>
      <c r="M38" s="67"/>
      <c r="N38" s="67"/>
      <c r="O38" s="67"/>
      <c r="P38" s="67"/>
    </row>
    <row r="39" spans="1:16" ht="65.099999999999994" customHeight="1" thickBot="1" x14ac:dyDescent="0.3">
      <c r="A39" s="67"/>
      <c r="B39" s="31" t="s">
        <v>60</v>
      </c>
      <c r="C39" s="32" t="s">
        <v>118</v>
      </c>
      <c r="D39" s="32" t="s">
        <v>23</v>
      </c>
      <c r="E39" s="227" t="s">
        <v>137</v>
      </c>
      <c r="F39" s="127" t="s">
        <v>117</v>
      </c>
      <c r="G39" s="69" t="s">
        <v>96</v>
      </c>
      <c r="H39" s="82"/>
      <c r="I39" s="82"/>
      <c r="J39" s="82"/>
      <c r="K39" s="82"/>
      <c r="L39" s="82"/>
      <c r="M39" s="82"/>
      <c r="N39" s="82"/>
      <c r="O39" s="82"/>
      <c r="P39" s="67"/>
    </row>
    <row r="40" spans="1:16" ht="15" customHeight="1" thickTop="1" x14ac:dyDescent="0.25">
      <c r="A40" s="67"/>
      <c r="B40" s="8"/>
      <c r="C40" s="18" t="s">
        <v>28</v>
      </c>
      <c r="D40" s="176" t="str">
        <f>VLOOKUP(C40,background!$B$3:$C$20,2,FALSE)</f>
        <v>-</v>
      </c>
      <c r="E40" s="187">
        <f t="shared" ref="E40:E79" si="0">SUM(D87:O87)</f>
        <v>0</v>
      </c>
      <c r="F40" s="151" t="s">
        <v>42</v>
      </c>
      <c r="G40" s="152"/>
      <c r="H40" s="81"/>
      <c r="I40" s="81"/>
      <c r="J40" s="81"/>
      <c r="K40" s="81"/>
      <c r="L40" s="81"/>
      <c r="M40" s="81"/>
      <c r="N40" s="81"/>
      <c r="O40" s="81"/>
      <c r="P40" s="67"/>
    </row>
    <row r="41" spans="1:16" ht="15" customHeight="1" x14ac:dyDescent="0.25">
      <c r="A41" s="67"/>
      <c r="B41" s="10"/>
      <c r="C41" s="18" t="s">
        <v>28</v>
      </c>
      <c r="D41" s="177" t="str">
        <f>VLOOKUP(C41,background!$B$3:$C$20,2,FALSE)</f>
        <v>-</v>
      </c>
      <c r="E41" s="188">
        <f t="shared" si="0"/>
        <v>0</v>
      </c>
      <c r="F41" s="128" t="s">
        <v>42</v>
      </c>
      <c r="G41" s="129"/>
      <c r="H41" s="81"/>
      <c r="I41" s="81"/>
      <c r="J41" s="81"/>
      <c r="K41" s="81"/>
      <c r="L41" s="81"/>
      <c r="M41" s="81"/>
      <c r="N41" s="81"/>
      <c r="O41" s="81"/>
      <c r="P41" s="67"/>
    </row>
    <row r="42" spans="1:16" ht="15" customHeight="1" x14ac:dyDescent="0.25">
      <c r="A42" s="67"/>
      <c r="B42" s="10"/>
      <c r="C42" s="18" t="s">
        <v>28</v>
      </c>
      <c r="D42" s="177" t="str">
        <f>VLOOKUP(C42,background!$B$3:$C$20,2,FALSE)</f>
        <v>-</v>
      </c>
      <c r="E42" s="188">
        <f t="shared" si="0"/>
        <v>0</v>
      </c>
      <c r="F42" s="128" t="s">
        <v>42</v>
      </c>
      <c r="G42" s="129"/>
      <c r="H42" s="81"/>
      <c r="I42" s="81"/>
      <c r="J42" s="81"/>
      <c r="K42" s="81"/>
      <c r="L42" s="81"/>
      <c r="M42" s="81"/>
      <c r="N42" s="81"/>
      <c r="O42" s="81"/>
      <c r="P42" s="67"/>
    </row>
    <row r="43" spans="1:16" ht="15" customHeight="1" x14ac:dyDescent="0.25">
      <c r="A43" s="67"/>
      <c r="B43" s="10"/>
      <c r="C43" s="19" t="s">
        <v>28</v>
      </c>
      <c r="D43" s="177" t="str">
        <f>VLOOKUP(C43,background!$B$3:$C$20,2,FALSE)</f>
        <v>-</v>
      </c>
      <c r="E43" s="188">
        <f t="shared" si="0"/>
        <v>0</v>
      </c>
      <c r="F43" s="128" t="s">
        <v>42</v>
      </c>
      <c r="G43" s="129"/>
      <c r="H43" s="81"/>
      <c r="I43" s="81"/>
      <c r="J43" s="81"/>
      <c r="K43" s="81"/>
      <c r="L43" s="81"/>
      <c r="M43" s="81"/>
      <c r="N43" s="81"/>
      <c r="O43" s="81"/>
      <c r="P43" s="67"/>
    </row>
    <row r="44" spans="1:16" ht="15" customHeight="1" x14ac:dyDescent="0.25">
      <c r="A44" s="67"/>
      <c r="B44" s="10"/>
      <c r="C44" s="19" t="s">
        <v>28</v>
      </c>
      <c r="D44" s="177" t="str">
        <f>VLOOKUP(C44,background!$B$3:$C$20,2,FALSE)</f>
        <v>-</v>
      </c>
      <c r="E44" s="188">
        <f t="shared" si="0"/>
        <v>0</v>
      </c>
      <c r="F44" s="128" t="s">
        <v>42</v>
      </c>
      <c r="G44" s="129"/>
      <c r="H44" s="81"/>
      <c r="I44" s="81"/>
      <c r="J44" s="81"/>
      <c r="K44" s="81"/>
      <c r="L44" s="81"/>
      <c r="M44" s="81"/>
      <c r="N44" s="81"/>
      <c r="O44" s="81"/>
      <c r="P44" s="67"/>
    </row>
    <row r="45" spans="1:16" ht="15" customHeight="1" x14ac:dyDescent="0.25">
      <c r="A45" s="67"/>
      <c r="B45" s="10"/>
      <c r="C45" s="19" t="s">
        <v>28</v>
      </c>
      <c r="D45" s="177" t="str">
        <f>VLOOKUP(C45,background!$B$3:$C$20,2,FALSE)</f>
        <v>-</v>
      </c>
      <c r="E45" s="188">
        <f t="shared" si="0"/>
        <v>0</v>
      </c>
      <c r="F45" s="128" t="s">
        <v>42</v>
      </c>
      <c r="G45" s="129"/>
      <c r="H45" s="81"/>
      <c r="I45" s="81"/>
      <c r="J45" s="81"/>
      <c r="K45" s="81"/>
      <c r="L45" s="81"/>
      <c r="M45" s="81"/>
      <c r="N45" s="81"/>
      <c r="O45" s="81"/>
      <c r="P45" s="67"/>
    </row>
    <row r="46" spans="1:16" ht="15" customHeight="1" x14ac:dyDescent="0.25">
      <c r="A46" s="67"/>
      <c r="B46" s="10"/>
      <c r="C46" s="19" t="s">
        <v>28</v>
      </c>
      <c r="D46" s="177" t="str">
        <f>VLOOKUP(C46,background!$B$3:$C$20,2,FALSE)</f>
        <v>-</v>
      </c>
      <c r="E46" s="188">
        <f t="shared" si="0"/>
        <v>0</v>
      </c>
      <c r="F46" s="128" t="s">
        <v>42</v>
      </c>
      <c r="G46" s="129"/>
      <c r="H46" s="81"/>
      <c r="I46" s="81"/>
      <c r="J46" s="81"/>
      <c r="K46" s="81"/>
      <c r="L46" s="81"/>
      <c r="M46" s="81"/>
      <c r="N46" s="81"/>
      <c r="O46" s="81"/>
      <c r="P46" s="67"/>
    </row>
    <row r="47" spans="1:16" ht="15" customHeight="1" x14ac:dyDescent="0.25">
      <c r="A47" s="67"/>
      <c r="B47" s="10"/>
      <c r="C47" s="19" t="s">
        <v>28</v>
      </c>
      <c r="D47" s="177" t="str">
        <f>VLOOKUP(C47,background!$B$3:$C$20,2,FALSE)</f>
        <v>-</v>
      </c>
      <c r="E47" s="188">
        <f t="shared" si="0"/>
        <v>0</v>
      </c>
      <c r="F47" s="128" t="s">
        <v>42</v>
      </c>
      <c r="G47" s="129"/>
      <c r="H47" s="81"/>
      <c r="I47" s="81"/>
      <c r="J47" s="81"/>
      <c r="K47" s="81"/>
      <c r="L47" s="81"/>
      <c r="M47" s="81"/>
      <c r="N47" s="81"/>
      <c r="O47" s="81"/>
      <c r="P47" s="67"/>
    </row>
    <row r="48" spans="1:16" ht="15" customHeight="1" x14ac:dyDescent="0.25">
      <c r="A48" s="67"/>
      <c r="B48" s="10"/>
      <c r="C48" s="19" t="s">
        <v>28</v>
      </c>
      <c r="D48" s="177" t="str">
        <f>VLOOKUP(C48,background!$B$3:$C$20,2,FALSE)</f>
        <v>-</v>
      </c>
      <c r="E48" s="188">
        <f t="shared" si="0"/>
        <v>0</v>
      </c>
      <c r="F48" s="128" t="s">
        <v>42</v>
      </c>
      <c r="G48" s="129"/>
      <c r="H48" s="81"/>
      <c r="I48" s="81"/>
      <c r="J48" s="81"/>
      <c r="K48" s="81"/>
      <c r="L48" s="81"/>
      <c r="M48" s="81"/>
      <c r="N48" s="81"/>
      <c r="O48" s="81"/>
      <c r="P48" s="67"/>
    </row>
    <row r="49" spans="1:16" ht="15" customHeight="1" x14ac:dyDescent="0.25">
      <c r="A49" s="67"/>
      <c r="B49" s="10"/>
      <c r="C49" s="19" t="s">
        <v>28</v>
      </c>
      <c r="D49" s="177" t="str">
        <f>VLOOKUP(C49,background!$B$3:$C$20,2,FALSE)</f>
        <v>-</v>
      </c>
      <c r="E49" s="188">
        <f t="shared" si="0"/>
        <v>0</v>
      </c>
      <c r="F49" s="128" t="s">
        <v>42</v>
      </c>
      <c r="G49" s="129"/>
      <c r="H49" s="81"/>
      <c r="I49" s="81"/>
      <c r="J49" s="81"/>
      <c r="K49" s="81"/>
      <c r="L49" s="81"/>
      <c r="M49" s="81"/>
      <c r="N49" s="81"/>
      <c r="O49" s="81"/>
      <c r="P49" s="67"/>
    </row>
    <row r="50" spans="1:16" ht="15" customHeight="1" x14ac:dyDescent="0.25">
      <c r="A50" s="67"/>
      <c r="B50" s="10"/>
      <c r="C50" s="19" t="s">
        <v>28</v>
      </c>
      <c r="D50" s="177" t="str">
        <f>VLOOKUP(C50,background!$B$3:$C$20,2,FALSE)</f>
        <v>-</v>
      </c>
      <c r="E50" s="188">
        <f t="shared" si="0"/>
        <v>0</v>
      </c>
      <c r="F50" s="128" t="s">
        <v>42</v>
      </c>
      <c r="G50" s="129"/>
      <c r="H50" s="81"/>
      <c r="I50" s="81"/>
      <c r="J50" s="81"/>
      <c r="K50" s="81"/>
      <c r="L50" s="81"/>
      <c r="M50" s="81"/>
      <c r="N50" s="81"/>
      <c r="O50" s="81"/>
      <c r="P50" s="67"/>
    </row>
    <row r="51" spans="1:16" ht="15" customHeight="1" x14ac:dyDescent="0.25">
      <c r="A51" s="67"/>
      <c r="B51" s="10"/>
      <c r="C51" s="19" t="s">
        <v>28</v>
      </c>
      <c r="D51" s="177" t="str">
        <f>VLOOKUP(C51,background!$B$3:$C$20,2,FALSE)</f>
        <v>-</v>
      </c>
      <c r="E51" s="188">
        <f t="shared" si="0"/>
        <v>0</v>
      </c>
      <c r="F51" s="128" t="s">
        <v>42</v>
      </c>
      <c r="G51" s="129"/>
      <c r="H51" s="81"/>
      <c r="I51" s="81"/>
      <c r="J51" s="81"/>
      <c r="K51" s="81"/>
      <c r="L51" s="81"/>
      <c r="M51" s="81"/>
      <c r="N51" s="81"/>
      <c r="O51" s="81"/>
      <c r="P51" s="67"/>
    </row>
    <row r="52" spans="1:16" ht="15" customHeight="1" x14ac:dyDescent="0.25">
      <c r="A52" s="67"/>
      <c r="B52" s="10"/>
      <c r="C52" s="19" t="s">
        <v>28</v>
      </c>
      <c r="D52" s="177" t="str">
        <f>VLOOKUP(C52,background!$B$3:$C$20,2,FALSE)</f>
        <v>-</v>
      </c>
      <c r="E52" s="188">
        <f t="shared" si="0"/>
        <v>0</v>
      </c>
      <c r="F52" s="128" t="s">
        <v>42</v>
      </c>
      <c r="G52" s="129"/>
      <c r="H52" s="81"/>
      <c r="I52" s="81"/>
      <c r="J52" s="81"/>
      <c r="K52" s="81"/>
      <c r="L52" s="81"/>
      <c r="M52" s="81"/>
      <c r="N52" s="81"/>
      <c r="O52" s="81"/>
      <c r="P52" s="67"/>
    </row>
    <row r="53" spans="1:16" ht="15" customHeight="1" x14ac:dyDescent="0.25">
      <c r="A53" s="67"/>
      <c r="B53" s="10"/>
      <c r="C53" s="19" t="s">
        <v>28</v>
      </c>
      <c r="D53" s="177" t="str">
        <f>VLOOKUP(C53,background!$B$3:$C$20,2,FALSE)</f>
        <v>-</v>
      </c>
      <c r="E53" s="188">
        <f t="shared" si="0"/>
        <v>0</v>
      </c>
      <c r="F53" s="128" t="s">
        <v>42</v>
      </c>
      <c r="G53" s="129"/>
      <c r="H53" s="81"/>
      <c r="I53" s="81"/>
      <c r="J53" s="81"/>
      <c r="K53" s="81"/>
      <c r="L53" s="81"/>
      <c r="M53" s="81"/>
      <c r="N53" s="81"/>
      <c r="O53" s="81"/>
      <c r="P53" s="67"/>
    </row>
    <row r="54" spans="1:16" ht="15" customHeight="1" x14ac:dyDescent="0.25">
      <c r="A54" s="67"/>
      <c r="B54" s="10"/>
      <c r="C54" s="19" t="s">
        <v>28</v>
      </c>
      <c r="D54" s="177" t="str">
        <f>VLOOKUP(C54,background!$B$3:$C$20,2,FALSE)</f>
        <v>-</v>
      </c>
      <c r="E54" s="188">
        <f t="shared" si="0"/>
        <v>0</v>
      </c>
      <c r="F54" s="128" t="s">
        <v>42</v>
      </c>
      <c r="G54" s="129"/>
      <c r="H54" s="81"/>
      <c r="I54" s="81"/>
      <c r="J54" s="81"/>
      <c r="K54" s="81"/>
      <c r="L54" s="81"/>
      <c r="M54" s="81"/>
      <c r="N54" s="81"/>
      <c r="O54" s="81"/>
      <c r="P54" s="67"/>
    </row>
    <row r="55" spans="1:16" ht="15" customHeight="1" x14ac:dyDescent="0.25">
      <c r="A55" s="67"/>
      <c r="B55" s="10"/>
      <c r="C55" s="19" t="s">
        <v>28</v>
      </c>
      <c r="D55" s="177" t="str">
        <f>VLOOKUP(C55,background!$B$3:$C$20,2,FALSE)</f>
        <v>-</v>
      </c>
      <c r="E55" s="188">
        <f t="shared" si="0"/>
        <v>0</v>
      </c>
      <c r="F55" s="128" t="s">
        <v>42</v>
      </c>
      <c r="G55" s="129"/>
      <c r="H55" s="81"/>
      <c r="I55" s="81"/>
      <c r="J55" s="81"/>
      <c r="K55" s="81"/>
      <c r="L55" s="81"/>
      <c r="M55" s="81"/>
      <c r="N55" s="81"/>
      <c r="O55" s="81"/>
      <c r="P55" s="67"/>
    </row>
    <row r="56" spans="1:16" ht="15" customHeight="1" x14ac:dyDescent="0.25">
      <c r="A56" s="67"/>
      <c r="B56" s="10"/>
      <c r="C56" s="19" t="s">
        <v>28</v>
      </c>
      <c r="D56" s="177" t="str">
        <f>VLOOKUP(C56,background!$B$3:$C$20,2,FALSE)</f>
        <v>-</v>
      </c>
      <c r="E56" s="188">
        <f t="shared" si="0"/>
        <v>0</v>
      </c>
      <c r="F56" s="128" t="s">
        <v>42</v>
      </c>
      <c r="G56" s="129"/>
      <c r="H56" s="81"/>
      <c r="I56" s="81"/>
      <c r="J56" s="81"/>
      <c r="K56" s="81"/>
      <c r="L56" s="81"/>
      <c r="M56" s="81"/>
      <c r="N56" s="81"/>
      <c r="O56" s="81"/>
      <c r="P56" s="67"/>
    </row>
    <row r="57" spans="1:16" ht="15" customHeight="1" x14ac:dyDescent="0.25">
      <c r="A57" s="67"/>
      <c r="B57" s="10"/>
      <c r="C57" s="19" t="s">
        <v>28</v>
      </c>
      <c r="D57" s="177" t="str">
        <f>VLOOKUP(C57,background!$B$3:$C$20,2,FALSE)</f>
        <v>-</v>
      </c>
      <c r="E57" s="188">
        <f t="shared" si="0"/>
        <v>0</v>
      </c>
      <c r="F57" s="128" t="s">
        <v>42</v>
      </c>
      <c r="G57" s="129"/>
      <c r="H57" s="81"/>
      <c r="I57" s="81"/>
      <c r="J57" s="81"/>
      <c r="K57" s="81"/>
      <c r="L57" s="81"/>
      <c r="M57" s="81"/>
      <c r="N57" s="81"/>
      <c r="O57" s="81"/>
      <c r="P57" s="67"/>
    </row>
    <row r="58" spans="1:16" ht="15" customHeight="1" x14ac:dyDescent="0.25">
      <c r="A58" s="67"/>
      <c r="B58" s="10"/>
      <c r="C58" s="19" t="s">
        <v>28</v>
      </c>
      <c r="D58" s="177" t="str">
        <f>VLOOKUP(C58,background!$B$3:$C$20,2,FALSE)</f>
        <v>-</v>
      </c>
      <c r="E58" s="188">
        <f t="shared" si="0"/>
        <v>0</v>
      </c>
      <c r="F58" s="128" t="s">
        <v>42</v>
      </c>
      <c r="G58" s="129"/>
      <c r="H58" s="81"/>
      <c r="I58" s="81"/>
      <c r="J58" s="81"/>
      <c r="K58" s="81"/>
      <c r="L58" s="81"/>
      <c r="M58" s="81"/>
      <c r="N58" s="81"/>
      <c r="O58" s="81"/>
      <c r="P58" s="67"/>
    </row>
    <row r="59" spans="1:16" ht="15" customHeight="1" x14ac:dyDescent="0.25">
      <c r="A59" s="67"/>
      <c r="B59" s="10"/>
      <c r="C59" s="19" t="s">
        <v>28</v>
      </c>
      <c r="D59" s="177" t="str">
        <f>VLOOKUP(C59,background!$B$3:$C$20,2,FALSE)</f>
        <v>-</v>
      </c>
      <c r="E59" s="188">
        <f t="shared" si="0"/>
        <v>0</v>
      </c>
      <c r="F59" s="128" t="s">
        <v>42</v>
      </c>
      <c r="G59" s="129"/>
      <c r="H59" s="81"/>
      <c r="I59" s="81"/>
      <c r="J59" s="81"/>
      <c r="K59" s="81"/>
      <c r="L59" s="81"/>
      <c r="M59" s="81"/>
      <c r="N59" s="81"/>
      <c r="O59" s="81"/>
      <c r="P59" s="67"/>
    </row>
    <row r="60" spans="1:16" ht="15" customHeight="1" x14ac:dyDescent="0.25">
      <c r="A60" s="67"/>
      <c r="B60" s="10"/>
      <c r="C60" s="19" t="s">
        <v>28</v>
      </c>
      <c r="D60" s="177" t="str">
        <f>VLOOKUP(C60,background!$B$3:$C$20,2,FALSE)</f>
        <v>-</v>
      </c>
      <c r="E60" s="188">
        <f t="shared" si="0"/>
        <v>0</v>
      </c>
      <c r="F60" s="128" t="s">
        <v>42</v>
      </c>
      <c r="G60" s="129"/>
      <c r="H60" s="81"/>
      <c r="I60" s="81"/>
      <c r="J60" s="81"/>
      <c r="K60" s="81"/>
      <c r="L60" s="81"/>
      <c r="M60" s="81"/>
      <c r="N60" s="81"/>
      <c r="O60" s="81"/>
      <c r="P60" s="67"/>
    </row>
    <row r="61" spans="1:16" ht="15" customHeight="1" x14ac:dyDescent="0.25">
      <c r="A61" s="67"/>
      <c r="B61" s="10"/>
      <c r="C61" s="19" t="s">
        <v>28</v>
      </c>
      <c r="D61" s="177" t="str">
        <f>VLOOKUP(C61,background!$B$3:$C$20,2,FALSE)</f>
        <v>-</v>
      </c>
      <c r="E61" s="188">
        <f t="shared" si="0"/>
        <v>0</v>
      </c>
      <c r="F61" s="128" t="s">
        <v>42</v>
      </c>
      <c r="G61" s="129"/>
      <c r="H61" s="81"/>
      <c r="I61" s="81"/>
      <c r="J61" s="81"/>
      <c r="K61" s="81"/>
      <c r="L61" s="81"/>
      <c r="M61" s="81"/>
      <c r="N61" s="81"/>
      <c r="O61" s="81"/>
      <c r="P61" s="67"/>
    </row>
    <row r="62" spans="1:16" ht="15" customHeight="1" x14ac:dyDescent="0.25">
      <c r="A62" s="67"/>
      <c r="B62" s="10"/>
      <c r="C62" s="19" t="s">
        <v>28</v>
      </c>
      <c r="D62" s="177" t="str">
        <f>VLOOKUP(C62,background!$B$3:$C$20,2,FALSE)</f>
        <v>-</v>
      </c>
      <c r="E62" s="188">
        <f t="shared" si="0"/>
        <v>0</v>
      </c>
      <c r="F62" s="128" t="s">
        <v>42</v>
      </c>
      <c r="G62" s="129"/>
      <c r="H62" s="81"/>
      <c r="I62" s="81"/>
      <c r="J62" s="81"/>
      <c r="K62" s="81"/>
      <c r="L62" s="81"/>
      <c r="M62" s="81"/>
      <c r="N62" s="81"/>
      <c r="O62" s="81"/>
      <c r="P62" s="67"/>
    </row>
    <row r="63" spans="1:16" ht="15" customHeight="1" x14ac:dyDescent="0.25">
      <c r="A63" s="67"/>
      <c r="B63" s="10"/>
      <c r="C63" s="19" t="s">
        <v>28</v>
      </c>
      <c r="D63" s="177" t="str">
        <f>VLOOKUP(C63,background!$B$3:$C$20,2,FALSE)</f>
        <v>-</v>
      </c>
      <c r="E63" s="188">
        <f t="shared" si="0"/>
        <v>0</v>
      </c>
      <c r="F63" s="128" t="s">
        <v>42</v>
      </c>
      <c r="G63" s="129"/>
      <c r="H63" s="81"/>
      <c r="I63" s="81"/>
      <c r="J63" s="81"/>
      <c r="K63" s="81"/>
      <c r="L63" s="81"/>
      <c r="M63" s="81"/>
      <c r="N63" s="81"/>
      <c r="O63" s="81"/>
      <c r="P63" s="67"/>
    </row>
    <row r="64" spans="1:16" ht="15" customHeight="1" x14ac:dyDescent="0.25">
      <c r="A64" s="67"/>
      <c r="B64" s="10"/>
      <c r="C64" s="19" t="s">
        <v>28</v>
      </c>
      <c r="D64" s="177" t="str">
        <f>VLOOKUP(C64,background!$B$3:$C$20,2,FALSE)</f>
        <v>-</v>
      </c>
      <c r="E64" s="188">
        <f t="shared" si="0"/>
        <v>0</v>
      </c>
      <c r="F64" s="128" t="s">
        <v>42</v>
      </c>
      <c r="G64" s="129"/>
      <c r="H64" s="81"/>
      <c r="I64" s="81"/>
      <c r="J64" s="81"/>
      <c r="K64" s="81"/>
      <c r="L64" s="81"/>
      <c r="M64" s="81"/>
      <c r="N64" s="81"/>
      <c r="O64" s="81"/>
      <c r="P64" s="67"/>
    </row>
    <row r="65" spans="1:16" ht="15" customHeight="1" x14ac:dyDescent="0.25">
      <c r="A65" s="67"/>
      <c r="B65" s="10"/>
      <c r="C65" s="19" t="s">
        <v>28</v>
      </c>
      <c r="D65" s="177" t="str">
        <f>VLOOKUP(C65,background!$B$3:$C$20,2,FALSE)</f>
        <v>-</v>
      </c>
      <c r="E65" s="188">
        <f t="shared" si="0"/>
        <v>0</v>
      </c>
      <c r="F65" s="128" t="s">
        <v>42</v>
      </c>
      <c r="G65" s="129"/>
      <c r="H65" s="81"/>
      <c r="I65" s="81"/>
      <c r="J65" s="81"/>
      <c r="K65" s="81"/>
      <c r="L65" s="81"/>
      <c r="M65" s="81"/>
      <c r="N65" s="81"/>
      <c r="O65" s="81"/>
      <c r="P65" s="67"/>
    </row>
    <row r="66" spans="1:16" ht="15" customHeight="1" x14ac:dyDescent="0.25">
      <c r="A66" s="67"/>
      <c r="B66" s="10"/>
      <c r="C66" s="19" t="s">
        <v>28</v>
      </c>
      <c r="D66" s="177" t="str">
        <f>VLOOKUP(C66,background!$B$3:$C$20,2,FALSE)</f>
        <v>-</v>
      </c>
      <c r="E66" s="188">
        <f t="shared" si="0"/>
        <v>0</v>
      </c>
      <c r="F66" s="128" t="s">
        <v>42</v>
      </c>
      <c r="G66" s="129"/>
      <c r="H66" s="81"/>
      <c r="I66" s="81"/>
      <c r="J66" s="81"/>
      <c r="K66" s="81"/>
      <c r="L66" s="81"/>
      <c r="M66" s="81"/>
      <c r="N66" s="81"/>
      <c r="O66" s="81"/>
      <c r="P66" s="67"/>
    </row>
    <row r="67" spans="1:16" ht="15" customHeight="1" x14ac:dyDescent="0.25">
      <c r="A67" s="67"/>
      <c r="B67" s="10"/>
      <c r="C67" s="19" t="s">
        <v>28</v>
      </c>
      <c r="D67" s="177" t="str">
        <f>VLOOKUP(C67,background!$B$3:$C$20,2,FALSE)</f>
        <v>-</v>
      </c>
      <c r="E67" s="188">
        <f t="shared" si="0"/>
        <v>0</v>
      </c>
      <c r="F67" s="128" t="s">
        <v>42</v>
      </c>
      <c r="G67" s="129"/>
      <c r="H67" s="81"/>
      <c r="I67" s="81"/>
      <c r="J67" s="81"/>
      <c r="K67" s="81"/>
      <c r="L67" s="81"/>
      <c r="M67" s="81"/>
      <c r="N67" s="81"/>
      <c r="O67" s="81"/>
      <c r="P67" s="67"/>
    </row>
    <row r="68" spans="1:16" ht="15" customHeight="1" x14ac:dyDescent="0.25">
      <c r="A68" s="67"/>
      <c r="B68" s="10"/>
      <c r="C68" s="19" t="s">
        <v>28</v>
      </c>
      <c r="D68" s="177" t="str">
        <f>VLOOKUP(C68,background!$B$3:$C$20,2,FALSE)</f>
        <v>-</v>
      </c>
      <c r="E68" s="188">
        <f t="shared" si="0"/>
        <v>0</v>
      </c>
      <c r="F68" s="128" t="s">
        <v>42</v>
      </c>
      <c r="G68" s="129"/>
      <c r="H68" s="81"/>
      <c r="I68" s="81"/>
      <c r="J68" s="81"/>
      <c r="K68" s="81"/>
      <c r="L68" s="81"/>
      <c r="M68" s="81"/>
      <c r="N68" s="81"/>
      <c r="O68" s="81"/>
      <c r="P68" s="67"/>
    </row>
    <row r="69" spans="1:16" ht="15" customHeight="1" x14ac:dyDescent="0.25">
      <c r="A69" s="67"/>
      <c r="B69" s="10"/>
      <c r="C69" s="19" t="s">
        <v>28</v>
      </c>
      <c r="D69" s="177" t="str">
        <f>VLOOKUP(C69,background!$B$3:$C$20,2,FALSE)</f>
        <v>-</v>
      </c>
      <c r="E69" s="188">
        <f t="shared" si="0"/>
        <v>0</v>
      </c>
      <c r="F69" s="128" t="s">
        <v>42</v>
      </c>
      <c r="G69" s="129"/>
      <c r="H69" s="81"/>
      <c r="I69" s="81"/>
      <c r="J69" s="81"/>
      <c r="K69" s="81"/>
      <c r="L69" s="81"/>
      <c r="M69" s="81"/>
      <c r="N69" s="81"/>
      <c r="O69" s="81"/>
      <c r="P69" s="67"/>
    </row>
    <row r="70" spans="1:16" ht="15" customHeight="1" x14ac:dyDescent="0.25">
      <c r="A70" s="67"/>
      <c r="B70" s="10"/>
      <c r="C70" s="19" t="s">
        <v>28</v>
      </c>
      <c r="D70" s="177" t="str">
        <f>VLOOKUP(C70,background!$B$3:$C$20,2,FALSE)</f>
        <v>-</v>
      </c>
      <c r="E70" s="188">
        <f t="shared" si="0"/>
        <v>0</v>
      </c>
      <c r="F70" s="128" t="s">
        <v>42</v>
      </c>
      <c r="G70" s="129"/>
      <c r="H70" s="81"/>
      <c r="I70" s="81"/>
      <c r="J70" s="81"/>
      <c r="K70" s="81"/>
      <c r="L70" s="81"/>
      <c r="M70" s="81"/>
      <c r="N70" s="81"/>
      <c r="O70" s="81"/>
      <c r="P70" s="67"/>
    </row>
    <row r="71" spans="1:16" ht="15" customHeight="1" x14ac:dyDescent="0.25">
      <c r="A71" s="67"/>
      <c r="B71" s="10"/>
      <c r="C71" s="19" t="s">
        <v>28</v>
      </c>
      <c r="D71" s="177" t="str">
        <f>VLOOKUP(C71,background!$B$3:$C$20,2,FALSE)</f>
        <v>-</v>
      </c>
      <c r="E71" s="188">
        <f t="shared" si="0"/>
        <v>0</v>
      </c>
      <c r="F71" s="128" t="s">
        <v>42</v>
      </c>
      <c r="G71" s="129"/>
      <c r="H71" s="81"/>
      <c r="I71" s="81"/>
      <c r="J71" s="81"/>
      <c r="K71" s="81"/>
      <c r="L71" s="81"/>
      <c r="M71" s="81"/>
      <c r="N71" s="81"/>
      <c r="O71" s="81"/>
      <c r="P71" s="67"/>
    </row>
    <row r="72" spans="1:16" ht="15" customHeight="1" x14ac:dyDescent="0.25">
      <c r="A72" s="67"/>
      <c r="B72" s="10"/>
      <c r="C72" s="19" t="s">
        <v>28</v>
      </c>
      <c r="D72" s="177" t="str">
        <f>VLOOKUP(C72,background!$B$3:$C$20,2,FALSE)</f>
        <v>-</v>
      </c>
      <c r="E72" s="188">
        <f t="shared" si="0"/>
        <v>0</v>
      </c>
      <c r="F72" s="128" t="s">
        <v>42</v>
      </c>
      <c r="G72" s="129"/>
      <c r="H72" s="81"/>
      <c r="I72" s="81"/>
      <c r="J72" s="81"/>
      <c r="K72" s="81"/>
      <c r="L72" s="81"/>
      <c r="M72" s="81"/>
      <c r="N72" s="81"/>
      <c r="O72" s="81"/>
      <c r="P72" s="67"/>
    </row>
    <row r="73" spans="1:16" ht="15" customHeight="1" x14ac:dyDescent="0.25">
      <c r="A73" s="67"/>
      <c r="B73" s="10"/>
      <c r="C73" s="19" t="s">
        <v>28</v>
      </c>
      <c r="D73" s="177" t="str">
        <f>VLOOKUP(C73,background!$B$3:$C$20,2,FALSE)</f>
        <v>-</v>
      </c>
      <c r="E73" s="188">
        <f t="shared" si="0"/>
        <v>0</v>
      </c>
      <c r="F73" s="128" t="s">
        <v>42</v>
      </c>
      <c r="G73" s="129"/>
      <c r="H73" s="81"/>
      <c r="I73" s="81"/>
      <c r="J73" s="81"/>
      <c r="K73" s="81"/>
      <c r="L73" s="81"/>
      <c r="M73" s="81"/>
      <c r="N73" s="81"/>
      <c r="O73" s="81"/>
      <c r="P73" s="67"/>
    </row>
    <row r="74" spans="1:16" ht="15" customHeight="1" x14ac:dyDescent="0.25">
      <c r="A74" s="67"/>
      <c r="B74" s="10"/>
      <c r="C74" s="19" t="s">
        <v>28</v>
      </c>
      <c r="D74" s="177" t="str">
        <f>VLOOKUP(C74,background!$B$3:$C$20,2,FALSE)</f>
        <v>-</v>
      </c>
      <c r="E74" s="188">
        <f t="shared" si="0"/>
        <v>0</v>
      </c>
      <c r="F74" s="128" t="s">
        <v>42</v>
      </c>
      <c r="G74" s="129"/>
      <c r="H74" s="81"/>
      <c r="I74" s="81"/>
      <c r="J74" s="81"/>
      <c r="K74" s="81"/>
      <c r="L74" s="81"/>
      <c r="M74" s="81"/>
      <c r="N74" s="81"/>
      <c r="O74" s="81"/>
      <c r="P74" s="67"/>
    </row>
    <row r="75" spans="1:16" ht="15" customHeight="1" x14ac:dyDescent="0.25">
      <c r="A75" s="67"/>
      <c r="B75" s="10"/>
      <c r="C75" s="19" t="s">
        <v>28</v>
      </c>
      <c r="D75" s="177" t="str">
        <f>VLOOKUP(C75,background!$B$3:$C$20,2,FALSE)</f>
        <v>-</v>
      </c>
      <c r="E75" s="188">
        <f t="shared" si="0"/>
        <v>0</v>
      </c>
      <c r="F75" s="128" t="s">
        <v>42</v>
      </c>
      <c r="G75" s="129"/>
      <c r="H75" s="81"/>
      <c r="I75" s="81"/>
      <c r="J75" s="81"/>
      <c r="K75" s="81"/>
      <c r="L75" s="81"/>
      <c r="M75" s="81"/>
      <c r="N75" s="81"/>
      <c r="O75" s="81"/>
      <c r="P75" s="67"/>
    </row>
    <row r="76" spans="1:16" ht="15" customHeight="1" x14ac:dyDescent="0.25">
      <c r="A76" s="67"/>
      <c r="B76" s="10"/>
      <c r="C76" s="19" t="s">
        <v>28</v>
      </c>
      <c r="D76" s="177" t="str">
        <f>VLOOKUP(C76,background!$B$3:$C$20,2,FALSE)</f>
        <v>-</v>
      </c>
      <c r="E76" s="188">
        <f t="shared" si="0"/>
        <v>0</v>
      </c>
      <c r="F76" s="128" t="s">
        <v>42</v>
      </c>
      <c r="G76" s="129"/>
      <c r="H76" s="81"/>
      <c r="I76" s="81"/>
      <c r="J76" s="81"/>
      <c r="K76" s="81"/>
      <c r="L76" s="81"/>
      <c r="M76" s="81"/>
      <c r="N76" s="81"/>
      <c r="O76" s="81"/>
      <c r="P76" s="67"/>
    </row>
    <row r="77" spans="1:16" ht="15" customHeight="1" x14ac:dyDescent="0.25">
      <c r="A77" s="67"/>
      <c r="B77" s="10"/>
      <c r="C77" s="19" t="s">
        <v>28</v>
      </c>
      <c r="D77" s="177" t="str">
        <f>VLOOKUP(C77,background!$B$3:$C$20,2,FALSE)</f>
        <v>-</v>
      </c>
      <c r="E77" s="188">
        <f t="shared" si="0"/>
        <v>0</v>
      </c>
      <c r="F77" s="128" t="s">
        <v>42</v>
      </c>
      <c r="G77" s="129"/>
      <c r="H77" s="81"/>
      <c r="I77" s="81"/>
      <c r="J77" s="81"/>
      <c r="K77" s="81"/>
      <c r="L77" s="81"/>
      <c r="M77" s="81"/>
      <c r="N77" s="81"/>
      <c r="O77" s="81"/>
      <c r="P77" s="67"/>
    </row>
    <row r="78" spans="1:16" ht="15" customHeight="1" x14ac:dyDescent="0.25">
      <c r="A78" s="67"/>
      <c r="B78" s="10"/>
      <c r="C78" s="19" t="s">
        <v>28</v>
      </c>
      <c r="D78" s="177" t="str">
        <f>VLOOKUP(C78,background!$B$3:$C$20,2,FALSE)</f>
        <v>-</v>
      </c>
      <c r="E78" s="188">
        <f t="shared" si="0"/>
        <v>0</v>
      </c>
      <c r="F78" s="128" t="s">
        <v>42</v>
      </c>
      <c r="G78" s="129"/>
      <c r="H78" s="81"/>
      <c r="I78" s="81"/>
      <c r="J78" s="81"/>
      <c r="K78" s="81"/>
      <c r="L78" s="81"/>
      <c r="M78" s="81"/>
      <c r="N78" s="81"/>
      <c r="O78" s="81"/>
      <c r="P78" s="67"/>
    </row>
    <row r="79" spans="1:16" ht="15" customHeight="1" thickBot="1" x14ac:dyDescent="0.3">
      <c r="A79" s="67"/>
      <c r="B79" s="12"/>
      <c r="C79" s="20" t="s">
        <v>28</v>
      </c>
      <c r="D79" s="178" t="str">
        <f>VLOOKUP(C79,background!$B$3:$C$20,2,FALSE)</f>
        <v>-</v>
      </c>
      <c r="E79" s="189">
        <f t="shared" si="0"/>
        <v>0</v>
      </c>
      <c r="F79" s="128" t="s">
        <v>42</v>
      </c>
      <c r="G79" s="129"/>
      <c r="H79" s="81"/>
      <c r="I79" s="81"/>
      <c r="J79" s="81"/>
      <c r="K79" s="81"/>
      <c r="L79" s="81"/>
      <c r="M79" s="81"/>
      <c r="N79" s="81"/>
      <c r="O79" s="81"/>
      <c r="P79" s="67"/>
    </row>
    <row r="80" spans="1:16" ht="15" customHeight="1" thickBot="1" x14ac:dyDescent="0.3">
      <c r="A80" s="67"/>
      <c r="B80" s="78"/>
      <c r="C80" s="78"/>
      <c r="D80" s="79"/>
      <c r="E80" s="80"/>
      <c r="F80" s="67"/>
      <c r="G80" s="81"/>
      <c r="H80" s="81"/>
      <c r="I80" s="81"/>
      <c r="J80" s="81"/>
      <c r="K80" s="81"/>
      <c r="L80" s="81"/>
      <c r="M80" s="81"/>
      <c r="N80" s="81"/>
      <c r="O80" s="81"/>
      <c r="P80" s="67"/>
    </row>
    <row r="81" spans="1:16" ht="15" customHeight="1" x14ac:dyDescent="0.25">
      <c r="A81" s="309" t="s">
        <v>143</v>
      </c>
      <c r="B81" s="310"/>
      <c r="C81" s="310"/>
      <c r="D81" s="310"/>
      <c r="E81" s="310"/>
      <c r="F81" s="311"/>
      <c r="G81" s="81"/>
      <c r="H81" s="81"/>
      <c r="I81" s="81"/>
      <c r="J81" s="81"/>
      <c r="K81" s="81"/>
      <c r="L81" s="81"/>
      <c r="M81" s="81"/>
      <c r="N81" s="81"/>
      <c r="O81" s="81"/>
      <c r="P81" s="67"/>
    </row>
    <row r="82" spans="1:16" ht="15" customHeight="1" thickBot="1" x14ac:dyDescent="0.3">
      <c r="A82" s="312"/>
      <c r="B82" s="313"/>
      <c r="C82" s="313"/>
      <c r="D82" s="313"/>
      <c r="E82" s="313"/>
      <c r="F82" s="314"/>
      <c r="G82" s="81"/>
      <c r="H82" s="81"/>
      <c r="I82" s="81"/>
      <c r="J82" s="81"/>
      <c r="K82" s="81"/>
      <c r="L82" s="81"/>
      <c r="M82" s="81"/>
      <c r="N82" s="81"/>
      <c r="O82" s="81"/>
      <c r="P82" s="67"/>
    </row>
    <row r="83" spans="1:16" ht="15" customHeight="1" thickBot="1" x14ac:dyDescent="0.3">
      <c r="A83" s="67"/>
      <c r="B83" s="67"/>
      <c r="C83" s="67"/>
      <c r="D83" s="67"/>
      <c r="E83" s="67"/>
      <c r="F83" s="67"/>
      <c r="G83" s="67"/>
      <c r="H83" s="67"/>
      <c r="I83" s="67"/>
      <c r="J83" s="67"/>
      <c r="K83" s="67"/>
      <c r="L83" s="67"/>
      <c r="M83" s="67"/>
      <c r="N83" s="67"/>
      <c r="O83" s="67"/>
      <c r="P83" s="67"/>
    </row>
    <row r="84" spans="1:16" ht="20.100000000000001" customHeight="1" thickBot="1" x14ac:dyDescent="0.4">
      <c r="A84" s="158" t="s">
        <v>146</v>
      </c>
      <c r="B84" s="154"/>
      <c r="C84" s="155"/>
      <c r="D84" s="155"/>
      <c r="E84" s="155"/>
      <c r="F84" s="155"/>
      <c r="G84" s="155"/>
      <c r="H84" s="155"/>
      <c r="I84" s="155"/>
      <c r="J84" s="155"/>
      <c r="K84" s="155"/>
      <c r="L84" s="155"/>
      <c r="M84" s="155"/>
      <c r="N84" s="155"/>
      <c r="O84" s="155"/>
      <c r="P84" s="157"/>
    </row>
    <row r="85" spans="1:16" ht="15" customHeight="1" thickBot="1" x14ac:dyDescent="0.3">
      <c r="A85" s="67"/>
      <c r="B85" s="67"/>
      <c r="C85" s="67"/>
      <c r="D85" s="67"/>
      <c r="E85" s="67"/>
      <c r="F85" s="67"/>
      <c r="G85" s="67"/>
      <c r="H85" s="67"/>
      <c r="I85" s="67"/>
      <c r="J85" s="67"/>
      <c r="K85" s="67"/>
      <c r="L85" s="67"/>
      <c r="M85" s="67"/>
      <c r="N85" s="67"/>
      <c r="O85" s="67"/>
      <c r="P85" s="67"/>
    </row>
    <row r="86" spans="1:16" ht="15" customHeight="1" thickBot="1" x14ac:dyDescent="0.3">
      <c r="A86" s="67"/>
      <c r="B86" s="27" t="s">
        <v>60</v>
      </c>
      <c r="C86" s="28" t="s">
        <v>61</v>
      </c>
      <c r="D86" s="29" t="s">
        <v>29</v>
      </c>
      <c r="E86" s="30" t="s">
        <v>84</v>
      </c>
      <c r="F86" s="30" t="s">
        <v>30</v>
      </c>
      <c r="G86" s="30" t="s">
        <v>31</v>
      </c>
      <c r="H86" s="30" t="s">
        <v>32</v>
      </c>
      <c r="I86" s="30" t="s">
        <v>33</v>
      </c>
      <c r="J86" s="30" t="s">
        <v>34</v>
      </c>
      <c r="K86" s="30" t="s">
        <v>35</v>
      </c>
      <c r="L86" s="30" t="s">
        <v>36</v>
      </c>
      <c r="M86" s="30" t="s">
        <v>37</v>
      </c>
      <c r="N86" s="30" t="s">
        <v>38</v>
      </c>
      <c r="O86" s="28" t="s">
        <v>39</v>
      </c>
      <c r="P86" s="67"/>
    </row>
    <row r="87" spans="1:16" ht="15" customHeight="1" thickTop="1" x14ac:dyDescent="0.25">
      <c r="A87" s="67"/>
      <c r="B87" s="185">
        <f t="shared" ref="B87:C102" si="1">B40</f>
        <v>0</v>
      </c>
      <c r="C87" s="180" t="str">
        <f t="shared" si="1"/>
        <v>-</v>
      </c>
      <c r="D87" s="21"/>
      <c r="E87" s="9"/>
      <c r="F87" s="9"/>
      <c r="G87" s="9"/>
      <c r="H87" s="9"/>
      <c r="I87" s="9"/>
      <c r="J87" s="9"/>
      <c r="K87" s="9"/>
      <c r="L87" s="9"/>
      <c r="M87" s="9"/>
      <c r="N87" s="9"/>
      <c r="O87" s="22"/>
      <c r="P87" s="67"/>
    </row>
    <row r="88" spans="1:16" ht="15" customHeight="1" x14ac:dyDescent="0.25">
      <c r="A88" s="67"/>
      <c r="B88" s="185">
        <f t="shared" si="1"/>
        <v>0</v>
      </c>
      <c r="C88" s="182" t="str">
        <f t="shared" si="1"/>
        <v>-</v>
      </c>
      <c r="D88" s="23"/>
      <c r="E88" s="11"/>
      <c r="F88" s="11"/>
      <c r="G88" s="11"/>
      <c r="H88" s="11"/>
      <c r="I88" s="11"/>
      <c r="J88" s="11"/>
      <c r="K88" s="11"/>
      <c r="L88" s="11"/>
      <c r="M88" s="11"/>
      <c r="N88" s="11"/>
      <c r="O88" s="24"/>
      <c r="P88" s="67"/>
    </row>
    <row r="89" spans="1:16" ht="15" customHeight="1" x14ac:dyDescent="0.25">
      <c r="A89" s="67"/>
      <c r="B89" s="185">
        <f t="shared" si="1"/>
        <v>0</v>
      </c>
      <c r="C89" s="182" t="str">
        <f t="shared" si="1"/>
        <v>-</v>
      </c>
      <c r="D89" s="23"/>
      <c r="E89" s="11"/>
      <c r="F89" s="11"/>
      <c r="G89" s="11"/>
      <c r="H89" s="11"/>
      <c r="I89" s="11"/>
      <c r="J89" s="11"/>
      <c r="K89" s="11"/>
      <c r="L89" s="11"/>
      <c r="M89" s="11"/>
      <c r="N89" s="11"/>
      <c r="O89" s="24"/>
      <c r="P89" s="67"/>
    </row>
    <row r="90" spans="1:16" ht="15" customHeight="1" x14ac:dyDescent="0.25">
      <c r="A90" s="67"/>
      <c r="B90" s="185">
        <f t="shared" si="1"/>
        <v>0</v>
      </c>
      <c r="C90" s="182" t="str">
        <f t="shared" si="1"/>
        <v>-</v>
      </c>
      <c r="D90" s="23"/>
      <c r="E90" s="11"/>
      <c r="F90" s="11"/>
      <c r="G90" s="11"/>
      <c r="H90" s="11"/>
      <c r="I90" s="11"/>
      <c r="J90" s="11"/>
      <c r="K90" s="11"/>
      <c r="L90" s="11"/>
      <c r="M90" s="11"/>
      <c r="N90" s="11"/>
      <c r="O90" s="24"/>
      <c r="P90" s="67"/>
    </row>
    <row r="91" spans="1:16" ht="15" customHeight="1" x14ac:dyDescent="0.25">
      <c r="A91" s="67"/>
      <c r="B91" s="185">
        <f t="shared" si="1"/>
        <v>0</v>
      </c>
      <c r="C91" s="182" t="str">
        <f t="shared" si="1"/>
        <v>-</v>
      </c>
      <c r="D91" s="23"/>
      <c r="E91" s="11"/>
      <c r="F91" s="11"/>
      <c r="G91" s="11"/>
      <c r="H91" s="11"/>
      <c r="I91" s="11"/>
      <c r="J91" s="11"/>
      <c r="K91" s="11"/>
      <c r="L91" s="11"/>
      <c r="M91" s="11"/>
      <c r="N91" s="11"/>
      <c r="O91" s="24"/>
      <c r="P91" s="67"/>
    </row>
    <row r="92" spans="1:16" ht="15" customHeight="1" x14ac:dyDescent="0.25">
      <c r="A92" s="67"/>
      <c r="B92" s="185">
        <f t="shared" si="1"/>
        <v>0</v>
      </c>
      <c r="C92" s="182" t="str">
        <f t="shared" si="1"/>
        <v>-</v>
      </c>
      <c r="D92" s="23"/>
      <c r="E92" s="11"/>
      <c r="F92" s="11"/>
      <c r="G92" s="11"/>
      <c r="H92" s="11"/>
      <c r="I92" s="11"/>
      <c r="J92" s="11"/>
      <c r="K92" s="11"/>
      <c r="L92" s="11"/>
      <c r="M92" s="11"/>
      <c r="N92" s="11"/>
      <c r="O92" s="24"/>
      <c r="P92" s="67"/>
    </row>
    <row r="93" spans="1:16" ht="15" customHeight="1" x14ac:dyDescent="0.25">
      <c r="A93" s="67"/>
      <c r="B93" s="185">
        <f t="shared" si="1"/>
        <v>0</v>
      </c>
      <c r="C93" s="182" t="str">
        <f t="shared" si="1"/>
        <v>-</v>
      </c>
      <c r="D93" s="23"/>
      <c r="E93" s="11"/>
      <c r="F93" s="11"/>
      <c r="G93" s="11"/>
      <c r="H93" s="11"/>
      <c r="I93" s="11"/>
      <c r="J93" s="11"/>
      <c r="K93" s="11"/>
      <c r="L93" s="11"/>
      <c r="M93" s="11"/>
      <c r="N93" s="11"/>
      <c r="O93" s="24"/>
      <c r="P93" s="67"/>
    </row>
    <row r="94" spans="1:16" ht="15" customHeight="1" x14ac:dyDescent="0.25">
      <c r="A94" s="67"/>
      <c r="B94" s="185">
        <f t="shared" si="1"/>
        <v>0</v>
      </c>
      <c r="C94" s="182" t="str">
        <f t="shared" si="1"/>
        <v>-</v>
      </c>
      <c r="D94" s="23"/>
      <c r="E94" s="11"/>
      <c r="F94" s="11"/>
      <c r="G94" s="11"/>
      <c r="H94" s="11"/>
      <c r="I94" s="11"/>
      <c r="J94" s="11"/>
      <c r="K94" s="11"/>
      <c r="L94" s="11"/>
      <c r="M94" s="11"/>
      <c r="N94" s="11"/>
      <c r="O94" s="24"/>
      <c r="P94" s="67"/>
    </row>
    <row r="95" spans="1:16" ht="15" customHeight="1" x14ac:dyDescent="0.25">
      <c r="A95" s="67"/>
      <c r="B95" s="185">
        <f t="shared" si="1"/>
        <v>0</v>
      </c>
      <c r="C95" s="182" t="str">
        <f t="shared" si="1"/>
        <v>-</v>
      </c>
      <c r="D95" s="23"/>
      <c r="E95" s="11"/>
      <c r="F95" s="11"/>
      <c r="G95" s="11"/>
      <c r="H95" s="11"/>
      <c r="I95" s="11"/>
      <c r="J95" s="11"/>
      <c r="K95" s="11"/>
      <c r="L95" s="11"/>
      <c r="M95" s="11"/>
      <c r="N95" s="11"/>
      <c r="O95" s="24"/>
      <c r="P95" s="67"/>
    </row>
    <row r="96" spans="1:16" ht="15" customHeight="1" x14ac:dyDescent="0.25">
      <c r="A96" s="67"/>
      <c r="B96" s="185">
        <f t="shared" si="1"/>
        <v>0</v>
      </c>
      <c r="C96" s="182" t="str">
        <f t="shared" si="1"/>
        <v>-</v>
      </c>
      <c r="D96" s="23"/>
      <c r="E96" s="11"/>
      <c r="F96" s="11"/>
      <c r="G96" s="11"/>
      <c r="H96" s="11"/>
      <c r="I96" s="11"/>
      <c r="J96" s="11"/>
      <c r="K96" s="11"/>
      <c r="L96" s="11"/>
      <c r="M96" s="11"/>
      <c r="N96" s="11"/>
      <c r="O96" s="24"/>
      <c r="P96" s="67"/>
    </row>
    <row r="97" spans="1:16" ht="15" customHeight="1" x14ac:dyDescent="0.25">
      <c r="A97" s="67"/>
      <c r="B97" s="185">
        <f t="shared" si="1"/>
        <v>0</v>
      </c>
      <c r="C97" s="182" t="str">
        <f t="shared" si="1"/>
        <v>-</v>
      </c>
      <c r="D97" s="23"/>
      <c r="E97" s="11"/>
      <c r="F97" s="11"/>
      <c r="G97" s="11"/>
      <c r="H97" s="11"/>
      <c r="I97" s="11"/>
      <c r="J97" s="11"/>
      <c r="K97" s="11"/>
      <c r="L97" s="11"/>
      <c r="M97" s="11"/>
      <c r="N97" s="11"/>
      <c r="O97" s="24"/>
      <c r="P97" s="67"/>
    </row>
    <row r="98" spans="1:16" ht="15" customHeight="1" x14ac:dyDescent="0.25">
      <c r="A98" s="67"/>
      <c r="B98" s="185">
        <f t="shared" si="1"/>
        <v>0</v>
      </c>
      <c r="C98" s="182" t="str">
        <f t="shared" si="1"/>
        <v>-</v>
      </c>
      <c r="D98" s="23"/>
      <c r="E98" s="11"/>
      <c r="F98" s="11"/>
      <c r="G98" s="11"/>
      <c r="H98" s="11"/>
      <c r="I98" s="11"/>
      <c r="J98" s="11"/>
      <c r="K98" s="11"/>
      <c r="L98" s="11"/>
      <c r="M98" s="11"/>
      <c r="N98" s="11"/>
      <c r="O98" s="24"/>
      <c r="P98" s="67"/>
    </row>
    <row r="99" spans="1:16" ht="15" customHeight="1" x14ac:dyDescent="0.25">
      <c r="A99" s="67"/>
      <c r="B99" s="185">
        <f t="shared" si="1"/>
        <v>0</v>
      </c>
      <c r="C99" s="182" t="str">
        <f t="shared" si="1"/>
        <v>-</v>
      </c>
      <c r="D99" s="23"/>
      <c r="E99" s="11"/>
      <c r="F99" s="11"/>
      <c r="G99" s="11"/>
      <c r="H99" s="11"/>
      <c r="I99" s="11"/>
      <c r="J99" s="11"/>
      <c r="K99" s="11"/>
      <c r="L99" s="11"/>
      <c r="M99" s="11"/>
      <c r="N99" s="11"/>
      <c r="O99" s="24"/>
      <c r="P99" s="67"/>
    </row>
    <row r="100" spans="1:16" ht="15" customHeight="1" x14ac:dyDescent="0.25">
      <c r="A100" s="67"/>
      <c r="B100" s="185">
        <f t="shared" si="1"/>
        <v>0</v>
      </c>
      <c r="C100" s="182" t="str">
        <f t="shared" si="1"/>
        <v>-</v>
      </c>
      <c r="D100" s="23"/>
      <c r="E100" s="11"/>
      <c r="F100" s="11"/>
      <c r="G100" s="11"/>
      <c r="H100" s="11"/>
      <c r="I100" s="11"/>
      <c r="J100" s="11"/>
      <c r="K100" s="11"/>
      <c r="L100" s="11"/>
      <c r="M100" s="11"/>
      <c r="N100" s="11"/>
      <c r="O100" s="24"/>
      <c r="P100" s="67"/>
    </row>
    <row r="101" spans="1:16" ht="15" customHeight="1" x14ac:dyDescent="0.25">
      <c r="A101" s="67"/>
      <c r="B101" s="185">
        <f t="shared" si="1"/>
        <v>0</v>
      </c>
      <c r="C101" s="182" t="str">
        <f t="shared" si="1"/>
        <v>-</v>
      </c>
      <c r="D101" s="23"/>
      <c r="E101" s="11"/>
      <c r="F101" s="11"/>
      <c r="G101" s="11"/>
      <c r="H101" s="11"/>
      <c r="I101" s="11"/>
      <c r="J101" s="11"/>
      <c r="K101" s="11"/>
      <c r="L101" s="11"/>
      <c r="M101" s="11"/>
      <c r="N101" s="11"/>
      <c r="O101" s="24"/>
      <c r="P101" s="67"/>
    </row>
    <row r="102" spans="1:16" ht="15" customHeight="1" x14ac:dyDescent="0.25">
      <c r="A102" s="67"/>
      <c r="B102" s="185">
        <f t="shared" si="1"/>
        <v>0</v>
      </c>
      <c r="C102" s="182" t="str">
        <f t="shared" si="1"/>
        <v>-</v>
      </c>
      <c r="D102" s="23"/>
      <c r="E102" s="11"/>
      <c r="F102" s="11"/>
      <c r="G102" s="11"/>
      <c r="H102" s="11"/>
      <c r="I102" s="11"/>
      <c r="J102" s="11"/>
      <c r="K102" s="11"/>
      <c r="L102" s="11"/>
      <c r="M102" s="11"/>
      <c r="N102" s="11"/>
      <c r="O102" s="24"/>
      <c r="P102" s="67"/>
    </row>
    <row r="103" spans="1:16" ht="15" customHeight="1" x14ac:dyDescent="0.25">
      <c r="A103" s="67"/>
      <c r="B103" s="185">
        <f t="shared" ref="B103:C118" si="2">B56</f>
        <v>0</v>
      </c>
      <c r="C103" s="182" t="str">
        <f t="shared" si="2"/>
        <v>-</v>
      </c>
      <c r="D103" s="23"/>
      <c r="E103" s="11"/>
      <c r="F103" s="11"/>
      <c r="G103" s="11"/>
      <c r="H103" s="11"/>
      <c r="I103" s="11"/>
      <c r="J103" s="11"/>
      <c r="K103" s="11"/>
      <c r="L103" s="11"/>
      <c r="M103" s="11"/>
      <c r="N103" s="11"/>
      <c r="O103" s="24"/>
      <c r="P103" s="67"/>
    </row>
    <row r="104" spans="1:16" ht="15" customHeight="1" x14ac:dyDescent="0.25">
      <c r="A104" s="67"/>
      <c r="B104" s="185">
        <f t="shared" si="2"/>
        <v>0</v>
      </c>
      <c r="C104" s="182" t="str">
        <f t="shared" si="2"/>
        <v>-</v>
      </c>
      <c r="D104" s="23"/>
      <c r="E104" s="11"/>
      <c r="F104" s="11"/>
      <c r="G104" s="11"/>
      <c r="H104" s="11"/>
      <c r="I104" s="11"/>
      <c r="J104" s="11"/>
      <c r="K104" s="11"/>
      <c r="L104" s="11"/>
      <c r="M104" s="11"/>
      <c r="N104" s="11"/>
      <c r="O104" s="24"/>
      <c r="P104" s="67"/>
    </row>
    <row r="105" spans="1:16" ht="15" customHeight="1" x14ac:dyDescent="0.25">
      <c r="A105" s="67"/>
      <c r="B105" s="185">
        <f t="shared" si="2"/>
        <v>0</v>
      </c>
      <c r="C105" s="182" t="str">
        <f t="shared" si="2"/>
        <v>-</v>
      </c>
      <c r="D105" s="23"/>
      <c r="E105" s="11"/>
      <c r="F105" s="11"/>
      <c r="G105" s="11"/>
      <c r="H105" s="11"/>
      <c r="I105" s="11"/>
      <c r="J105" s="11"/>
      <c r="K105" s="11"/>
      <c r="L105" s="11"/>
      <c r="M105" s="11"/>
      <c r="N105" s="11"/>
      <c r="O105" s="24"/>
      <c r="P105" s="67"/>
    </row>
    <row r="106" spans="1:16" ht="15" customHeight="1" x14ac:dyDescent="0.25">
      <c r="A106" s="67"/>
      <c r="B106" s="185">
        <f t="shared" si="2"/>
        <v>0</v>
      </c>
      <c r="C106" s="182" t="str">
        <f t="shared" si="2"/>
        <v>-</v>
      </c>
      <c r="D106" s="23"/>
      <c r="E106" s="11"/>
      <c r="F106" s="11"/>
      <c r="G106" s="11"/>
      <c r="H106" s="11"/>
      <c r="I106" s="11"/>
      <c r="J106" s="11"/>
      <c r="K106" s="11"/>
      <c r="L106" s="11"/>
      <c r="M106" s="11"/>
      <c r="N106" s="11"/>
      <c r="O106" s="24"/>
      <c r="P106" s="67"/>
    </row>
    <row r="107" spans="1:16" ht="15" customHeight="1" x14ac:dyDescent="0.25">
      <c r="A107" s="67"/>
      <c r="B107" s="185">
        <f t="shared" si="2"/>
        <v>0</v>
      </c>
      <c r="C107" s="182" t="str">
        <f t="shared" si="2"/>
        <v>-</v>
      </c>
      <c r="D107" s="23"/>
      <c r="E107" s="11"/>
      <c r="F107" s="11"/>
      <c r="G107" s="11"/>
      <c r="H107" s="11"/>
      <c r="I107" s="11"/>
      <c r="J107" s="11"/>
      <c r="K107" s="11"/>
      <c r="L107" s="11"/>
      <c r="M107" s="11"/>
      <c r="N107" s="11"/>
      <c r="O107" s="24"/>
      <c r="P107" s="67"/>
    </row>
    <row r="108" spans="1:16" ht="15" customHeight="1" x14ac:dyDescent="0.25">
      <c r="A108" s="67"/>
      <c r="B108" s="185">
        <f t="shared" si="2"/>
        <v>0</v>
      </c>
      <c r="C108" s="182" t="str">
        <f t="shared" si="2"/>
        <v>-</v>
      </c>
      <c r="D108" s="23"/>
      <c r="E108" s="11"/>
      <c r="F108" s="11"/>
      <c r="G108" s="11"/>
      <c r="H108" s="11"/>
      <c r="I108" s="11"/>
      <c r="J108" s="11"/>
      <c r="K108" s="11"/>
      <c r="L108" s="11"/>
      <c r="M108" s="11"/>
      <c r="N108" s="11"/>
      <c r="O108" s="24"/>
      <c r="P108" s="67"/>
    </row>
    <row r="109" spans="1:16" ht="15" customHeight="1" x14ac:dyDescent="0.25">
      <c r="A109" s="67"/>
      <c r="B109" s="185">
        <f t="shared" si="2"/>
        <v>0</v>
      </c>
      <c r="C109" s="182" t="str">
        <f t="shared" si="2"/>
        <v>-</v>
      </c>
      <c r="D109" s="23"/>
      <c r="E109" s="11"/>
      <c r="F109" s="11"/>
      <c r="G109" s="11"/>
      <c r="H109" s="11"/>
      <c r="I109" s="11"/>
      <c r="J109" s="11"/>
      <c r="K109" s="11"/>
      <c r="L109" s="11"/>
      <c r="M109" s="11"/>
      <c r="N109" s="11"/>
      <c r="O109" s="24"/>
      <c r="P109" s="67"/>
    </row>
    <row r="110" spans="1:16" ht="15" customHeight="1" x14ac:dyDescent="0.25">
      <c r="A110" s="67"/>
      <c r="B110" s="185">
        <f t="shared" si="2"/>
        <v>0</v>
      </c>
      <c r="C110" s="182" t="str">
        <f t="shared" si="2"/>
        <v>-</v>
      </c>
      <c r="D110" s="23"/>
      <c r="E110" s="11"/>
      <c r="F110" s="11"/>
      <c r="G110" s="11"/>
      <c r="H110" s="11"/>
      <c r="I110" s="11"/>
      <c r="J110" s="11"/>
      <c r="K110" s="11"/>
      <c r="L110" s="11"/>
      <c r="M110" s="11"/>
      <c r="N110" s="11"/>
      <c r="O110" s="24"/>
      <c r="P110" s="67"/>
    </row>
    <row r="111" spans="1:16" ht="15" customHeight="1" x14ac:dyDescent="0.25">
      <c r="A111" s="67"/>
      <c r="B111" s="185">
        <f t="shared" si="2"/>
        <v>0</v>
      </c>
      <c r="C111" s="182" t="str">
        <f t="shared" si="2"/>
        <v>-</v>
      </c>
      <c r="D111" s="23"/>
      <c r="E111" s="11"/>
      <c r="F111" s="11"/>
      <c r="G111" s="11"/>
      <c r="H111" s="11"/>
      <c r="I111" s="11"/>
      <c r="J111" s="11"/>
      <c r="K111" s="11"/>
      <c r="L111" s="11"/>
      <c r="M111" s="11"/>
      <c r="N111" s="11"/>
      <c r="O111" s="24"/>
      <c r="P111" s="67"/>
    </row>
    <row r="112" spans="1:16" ht="15" customHeight="1" x14ac:dyDescent="0.25">
      <c r="A112" s="67"/>
      <c r="B112" s="185">
        <f t="shared" si="2"/>
        <v>0</v>
      </c>
      <c r="C112" s="182" t="str">
        <f t="shared" si="2"/>
        <v>-</v>
      </c>
      <c r="D112" s="23"/>
      <c r="E112" s="11"/>
      <c r="F112" s="11"/>
      <c r="G112" s="11"/>
      <c r="H112" s="11"/>
      <c r="I112" s="11"/>
      <c r="J112" s="11"/>
      <c r="K112" s="11"/>
      <c r="L112" s="11"/>
      <c r="M112" s="11"/>
      <c r="N112" s="11"/>
      <c r="O112" s="24"/>
      <c r="P112" s="67"/>
    </row>
    <row r="113" spans="1:16" ht="15" customHeight="1" x14ac:dyDescent="0.25">
      <c r="A113" s="67"/>
      <c r="B113" s="185">
        <f t="shared" si="2"/>
        <v>0</v>
      </c>
      <c r="C113" s="182" t="str">
        <f t="shared" si="2"/>
        <v>-</v>
      </c>
      <c r="D113" s="23"/>
      <c r="E113" s="11"/>
      <c r="F113" s="11"/>
      <c r="G113" s="11"/>
      <c r="H113" s="11"/>
      <c r="I113" s="11"/>
      <c r="J113" s="11"/>
      <c r="K113" s="11"/>
      <c r="L113" s="11"/>
      <c r="M113" s="11"/>
      <c r="N113" s="11"/>
      <c r="O113" s="24"/>
      <c r="P113" s="67"/>
    </row>
    <row r="114" spans="1:16" ht="15" customHeight="1" x14ac:dyDescent="0.25">
      <c r="A114" s="67"/>
      <c r="B114" s="185">
        <f t="shared" si="2"/>
        <v>0</v>
      </c>
      <c r="C114" s="182" t="str">
        <f t="shared" si="2"/>
        <v>-</v>
      </c>
      <c r="D114" s="23"/>
      <c r="E114" s="11"/>
      <c r="F114" s="11"/>
      <c r="G114" s="11"/>
      <c r="H114" s="11"/>
      <c r="I114" s="11"/>
      <c r="J114" s="11"/>
      <c r="K114" s="11"/>
      <c r="L114" s="11"/>
      <c r="M114" s="11"/>
      <c r="N114" s="11"/>
      <c r="O114" s="24"/>
      <c r="P114" s="67"/>
    </row>
    <row r="115" spans="1:16" ht="15" customHeight="1" x14ac:dyDescent="0.25">
      <c r="A115" s="67"/>
      <c r="B115" s="185">
        <f t="shared" si="2"/>
        <v>0</v>
      </c>
      <c r="C115" s="182" t="str">
        <f t="shared" si="2"/>
        <v>-</v>
      </c>
      <c r="D115" s="23"/>
      <c r="E115" s="11"/>
      <c r="F115" s="11"/>
      <c r="G115" s="11"/>
      <c r="H115" s="11"/>
      <c r="I115" s="11"/>
      <c r="J115" s="11"/>
      <c r="K115" s="11"/>
      <c r="L115" s="11"/>
      <c r="M115" s="11"/>
      <c r="N115" s="11"/>
      <c r="O115" s="24"/>
      <c r="P115" s="67"/>
    </row>
    <row r="116" spans="1:16" ht="15" customHeight="1" x14ac:dyDescent="0.25">
      <c r="A116" s="67"/>
      <c r="B116" s="185">
        <f t="shared" si="2"/>
        <v>0</v>
      </c>
      <c r="C116" s="182" t="str">
        <f t="shared" si="2"/>
        <v>-</v>
      </c>
      <c r="D116" s="23"/>
      <c r="E116" s="11"/>
      <c r="F116" s="11"/>
      <c r="G116" s="11"/>
      <c r="H116" s="11"/>
      <c r="I116" s="11"/>
      <c r="J116" s="11"/>
      <c r="K116" s="11"/>
      <c r="L116" s="11"/>
      <c r="M116" s="11"/>
      <c r="N116" s="11"/>
      <c r="O116" s="24"/>
      <c r="P116" s="67"/>
    </row>
    <row r="117" spans="1:16" ht="15" customHeight="1" x14ac:dyDescent="0.25">
      <c r="A117" s="67"/>
      <c r="B117" s="185">
        <f t="shared" si="2"/>
        <v>0</v>
      </c>
      <c r="C117" s="182" t="str">
        <f t="shared" si="2"/>
        <v>-</v>
      </c>
      <c r="D117" s="23"/>
      <c r="E117" s="11"/>
      <c r="F117" s="11"/>
      <c r="G117" s="11"/>
      <c r="H117" s="11"/>
      <c r="I117" s="11"/>
      <c r="J117" s="11"/>
      <c r="K117" s="11"/>
      <c r="L117" s="11"/>
      <c r="M117" s="11"/>
      <c r="N117" s="11"/>
      <c r="O117" s="24"/>
      <c r="P117" s="67"/>
    </row>
    <row r="118" spans="1:16" ht="15" customHeight="1" x14ac:dyDescent="0.25">
      <c r="A118" s="67"/>
      <c r="B118" s="185">
        <f t="shared" si="2"/>
        <v>0</v>
      </c>
      <c r="C118" s="182" t="str">
        <f t="shared" si="2"/>
        <v>-</v>
      </c>
      <c r="D118" s="23"/>
      <c r="E118" s="11"/>
      <c r="F118" s="11"/>
      <c r="G118" s="11"/>
      <c r="H118" s="11"/>
      <c r="I118" s="11"/>
      <c r="J118" s="11"/>
      <c r="K118" s="11"/>
      <c r="L118" s="11"/>
      <c r="M118" s="11"/>
      <c r="N118" s="11"/>
      <c r="O118" s="24"/>
      <c r="P118" s="67"/>
    </row>
    <row r="119" spans="1:16" ht="15" customHeight="1" x14ac:dyDescent="0.25">
      <c r="A119" s="67"/>
      <c r="B119" s="185">
        <f t="shared" ref="B119:C126" si="3">B72</f>
        <v>0</v>
      </c>
      <c r="C119" s="182" t="str">
        <f t="shared" si="3"/>
        <v>-</v>
      </c>
      <c r="D119" s="23"/>
      <c r="E119" s="11"/>
      <c r="F119" s="11"/>
      <c r="G119" s="11"/>
      <c r="H119" s="11"/>
      <c r="I119" s="11"/>
      <c r="J119" s="11"/>
      <c r="K119" s="11"/>
      <c r="L119" s="11"/>
      <c r="M119" s="11"/>
      <c r="N119" s="11"/>
      <c r="O119" s="24"/>
      <c r="P119" s="67"/>
    </row>
    <row r="120" spans="1:16" ht="15" customHeight="1" x14ac:dyDescent="0.25">
      <c r="A120" s="67"/>
      <c r="B120" s="185">
        <f t="shared" si="3"/>
        <v>0</v>
      </c>
      <c r="C120" s="182" t="str">
        <f t="shared" si="3"/>
        <v>-</v>
      </c>
      <c r="D120" s="23"/>
      <c r="E120" s="11"/>
      <c r="F120" s="11"/>
      <c r="G120" s="11"/>
      <c r="H120" s="11"/>
      <c r="I120" s="11"/>
      <c r="J120" s="11"/>
      <c r="K120" s="11"/>
      <c r="L120" s="11"/>
      <c r="M120" s="11"/>
      <c r="N120" s="11"/>
      <c r="O120" s="24"/>
      <c r="P120" s="67"/>
    </row>
    <row r="121" spans="1:16" ht="15" customHeight="1" x14ac:dyDescent="0.25">
      <c r="A121" s="67"/>
      <c r="B121" s="185">
        <f t="shared" si="3"/>
        <v>0</v>
      </c>
      <c r="C121" s="182" t="str">
        <f t="shared" si="3"/>
        <v>-</v>
      </c>
      <c r="D121" s="23"/>
      <c r="E121" s="11"/>
      <c r="F121" s="11"/>
      <c r="G121" s="11"/>
      <c r="H121" s="11"/>
      <c r="I121" s="11"/>
      <c r="J121" s="11"/>
      <c r="K121" s="11"/>
      <c r="L121" s="11"/>
      <c r="M121" s="11"/>
      <c r="N121" s="11"/>
      <c r="O121" s="24"/>
      <c r="P121" s="67"/>
    </row>
    <row r="122" spans="1:16" ht="15" customHeight="1" x14ac:dyDescent="0.25">
      <c r="A122" s="67"/>
      <c r="B122" s="185">
        <f t="shared" si="3"/>
        <v>0</v>
      </c>
      <c r="C122" s="182" t="str">
        <f t="shared" si="3"/>
        <v>-</v>
      </c>
      <c r="D122" s="23"/>
      <c r="E122" s="11"/>
      <c r="F122" s="11"/>
      <c r="G122" s="11"/>
      <c r="H122" s="11"/>
      <c r="I122" s="11"/>
      <c r="J122" s="11"/>
      <c r="K122" s="11"/>
      <c r="L122" s="11"/>
      <c r="M122" s="11"/>
      <c r="N122" s="11"/>
      <c r="O122" s="24"/>
      <c r="P122" s="67"/>
    </row>
    <row r="123" spans="1:16" ht="15" customHeight="1" x14ac:dyDescent="0.25">
      <c r="A123" s="67"/>
      <c r="B123" s="185">
        <f t="shared" si="3"/>
        <v>0</v>
      </c>
      <c r="C123" s="182" t="str">
        <f t="shared" si="3"/>
        <v>-</v>
      </c>
      <c r="D123" s="23"/>
      <c r="E123" s="11"/>
      <c r="F123" s="11"/>
      <c r="G123" s="11"/>
      <c r="H123" s="11"/>
      <c r="I123" s="11"/>
      <c r="J123" s="11"/>
      <c r="K123" s="11"/>
      <c r="L123" s="11"/>
      <c r="M123" s="11"/>
      <c r="N123" s="11"/>
      <c r="O123" s="24"/>
      <c r="P123" s="67"/>
    </row>
    <row r="124" spans="1:16" ht="15" customHeight="1" x14ac:dyDescent="0.25">
      <c r="A124" s="67"/>
      <c r="B124" s="185">
        <f t="shared" si="3"/>
        <v>0</v>
      </c>
      <c r="C124" s="182" t="str">
        <f t="shared" si="3"/>
        <v>-</v>
      </c>
      <c r="D124" s="23"/>
      <c r="E124" s="11"/>
      <c r="F124" s="11"/>
      <c r="G124" s="11"/>
      <c r="H124" s="11"/>
      <c r="I124" s="11"/>
      <c r="J124" s="11"/>
      <c r="K124" s="11"/>
      <c r="L124" s="11"/>
      <c r="M124" s="11"/>
      <c r="N124" s="11"/>
      <c r="O124" s="24"/>
      <c r="P124" s="67"/>
    </row>
    <row r="125" spans="1:16" ht="15" customHeight="1" x14ac:dyDescent="0.25">
      <c r="A125" s="67"/>
      <c r="B125" s="185">
        <f t="shared" si="3"/>
        <v>0</v>
      </c>
      <c r="C125" s="182" t="str">
        <f t="shared" si="3"/>
        <v>-</v>
      </c>
      <c r="D125" s="23"/>
      <c r="E125" s="11"/>
      <c r="F125" s="11"/>
      <c r="G125" s="11"/>
      <c r="H125" s="11"/>
      <c r="I125" s="11"/>
      <c r="J125" s="11"/>
      <c r="K125" s="11"/>
      <c r="L125" s="11"/>
      <c r="M125" s="11"/>
      <c r="N125" s="11"/>
      <c r="O125" s="24"/>
      <c r="P125" s="67"/>
    </row>
    <row r="126" spans="1:16" ht="15" customHeight="1" thickBot="1" x14ac:dyDescent="0.3">
      <c r="A126" s="67"/>
      <c r="B126" s="186">
        <f t="shared" si="3"/>
        <v>0</v>
      </c>
      <c r="C126" s="184" t="str">
        <f t="shared" si="3"/>
        <v>-</v>
      </c>
      <c r="D126" s="25"/>
      <c r="E126" s="13"/>
      <c r="F126" s="13"/>
      <c r="G126" s="13"/>
      <c r="H126" s="13"/>
      <c r="I126" s="13"/>
      <c r="J126" s="13"/>
      <c r="K126" s="13"/>
      <c r="L126" s="13"/>
      <c r="M126" s="13"/>
      <c r="N126" s="13"/>
      <c r="O126" s="26"/>
      <c r="P126" s="67"/>
    </row>
    <row r="127" spans="1:16" ht="15" customHeight="1" thickBot="1" x14ac:dyDescent="0.3">
      <c r="A127" s="67"/>
      <c r="B127" s="83"/>
      <c r="C127" s="79"/>
      <c r="D127" s="84"/>
      <c r="E127" s="84"/>
      <c r="F127" s="84"/>
      <c r="G127" s="84"/>
      <c r="H127" s="84"/>
      <c r="I127" s="84"/>
      <c r="J127" s="84"/>
      <c r="K127" s="84"/>
      <c r="L127" s="84"/>
      <c r="M127" s="84"/>
      <c r="N127" s="84"/>
      <c r="O127" s="84"/>
      <c r="P127" s="67"/>
    </row>
    <row r="128" spans="1:16" ht="15" customHeight="1" x14ac:dyDescent="0.25">
      <c r="A128" s="309" t="s">
        <v>147</v>
      </c>
      <c r="B128" s="310"/>
      <c r="C128" s="310"/>
      <c r="D128" s="310"/>
      <c r="E128" s="310"/>
      <c r="F128" s="311"/>
      <c r="G128" s="84"/>
      <c r="H128" s="84"/>
      <c r="I128" s="84"/>
      <c r="J128" s="84"/>
      <c r="K128" s="84"/>
      <c r="L128" s="84"/>
      <c r="M128" s="84"/>
      <c r="N128" s="84"/>
      <c r="O128" s="84"/>
      <c r="P128" s="67"/>
    </row>
    <row r="129" spans="1:16" ht="15" customHeight="1" thickBot="1" x14ac:dyDescent="0.3">
      <c r="A129" s="312"/>
      <c r="B129" s="313"/>
      <c r="C129" s="313"/>
      <c r="D129" s="313"/>
      <c r="E129" s="313"/>
      <c r="F129" s="314"/>
      <c r="G129" s="84"/>
      <c r="H129" s="84"/>
      <c r="I129" s="84"/>
      <c r="J129" s="84"/>
      <c r="K129" s="84"/>
      <c r="L129" s="84"/>
      <c r="M129" s="84"/>
      <c r="N129" s="84"/>
      <c r="O129" s="84"/>
      <c r="P129" s="67"/>
    </row>
    <row r="130" spans="1:16" ht="15" customHeight="1" thickBot="1" x14ac:dyDescent="0.3">
      <c r="A130" s="67"/>
      <c r="B130" s="67"/>
      <c r="C130" s="67"/>
      <c r="D130" s="67"/>
      <c r="E130" s="67"/>
      <c r="F130" s="67"/>
      <c r="G130" s="67"/>
      <c r="H130" s="67"/>
      <c r="I130" s="67"/>
      <c r="J130" s="67"/>
      <c r="K130" s="67"/>
      <c r="L130" s="67"/>
      <c r="M130" s="67"/>
      <c r="N130" s="67"/>
      <c r="O130" s="67"/>
      <c r="P130" s="67"/>
    </row>
    <row r="131" spans="1:16" ht="20.100000000000001" customHeight="1" thickBot="1" x14ac:dyDescent="0.4">
      <c r="A131" s="158" t="s">
        <v>93</v>
      </c>
      <c r="B131" s="154"/>
      <c r="C131" s="155"/>
      <c r="D131" s="155"/>
      <c r="E131" s="155"/>
      <c r="F131" s="155"/>
      <c r="G131" s="155"/>
      <c r="H131" s="155"/>
      <c r="I131" s="155"/>
      <c r="J131" s="155"/>
      <c r="K131" s="155"/>
      <c r="L131" s="155"/>
      <c r="M131" s="155"/>
      <c r="N131" s="155"/>
      <c r="O131" s="155"/>
      <c r="P131" s="157"/>
    </row>
    <row r="132" spans="1:16" ht="15.75" thickBot="1" x14ac:dyDescent="0.3">
      <c r="A132" s="67"/>
      <c r="B132" s="67"/>
      <c r="C132" s="67"/>
      <c r="D132" s="67"/>
      <c r="E132" s="67"/>
      <c r="F132" s="67"/>
      <c r="G132" s="67"/>
      <c r="H132" s="67"/>
      <c r="I132" s="67"/>
      <c r="J132" s="67"/>
      <c r="K132" s="67"/>
      <c r="L132" s="67"/>
      <c r="M132" s="67"/>
      <c r="N132" s="67"/>
      <c r="O132" s="67"/>
      <c r="P132" s="67"/>
    </row>
    <row r="133" spans="1:16" s="240" customFormat="1" ht="65.099999999999994" customHeight="1" thickBot="1" x14ac:dyDescent="0.3">
      <c r="A133" s="239"/>
      <c r="B133" s="235" t="s">
        <v>22</v>
      </c>
      <c r="C133" s="307" t="s">
        <v>43</v>
      </c>
      <c r="D133" s="308"/>
      <c r="E133" s="236" t="s">
        <v>97</v>
      </c>
      <c r="F133" s="237" t="s">
        <v>44</v>
      </c>
      <c r="G133" s="238" t="s">
        <v>45</v>
      </c>
      <c r="H133" s="315" t="s">
        <v>85</v>
      </c>
      <c r="I133" s="316"/>
      <c r="J133" s="317"/>
      <c r="K133" s="239"/>
      <c r="L133" s="239"/>
      <c r="M133" s="239"/>
      <c r="N133" s="239"/>
      <c r="O133" s="239"/>
      <c r="P133" s="239"/>
    </row>
    <row r="134" spans="1:16" ht="15" customHeight="1" thickTop="1" x14ac:dyDescent="0.25">
      <c r="A134" s="67"/>
      <c r="B134" s="179" t="s">
        <v>78</v>
      </c>
      <c r="C134" s="43">
        <f t="shared" ref="C134:C150" si="4">SUMIF($C$40:$C$79,B134,$E$40:$E$79)</f>
        <v>0</v>
      </c>
      <c r="D134" s="180" t="str">
        <f>VLOOKUP(B134,background!$B$3:$C$20,2,FALSE)</f>
        <v>kWh</v>
      </c>
      <c r="E134" s="33" t="s">
        <v>28</v>
      </c>
      <c r="F134" s="37">
        <f>IF(B134="-","-",C134*VLOOKUP(B134,background!$B$3:$F$20,3,FALSE))</f>
        <v>0</v>
      </c>
      <c r="G134" s="38">
        <f>IF(B134="-","-",C134*VLOOKUP(B134,background!$B$3:$F$20,5,FALSE))</f>
        <v>0</v>
      </c>
      <c r="H134" s="43">
        <f>SUM(E164:E180)</f>
        <v>0</v>
      </c>
      <c r="I134" s="176" t="str">
        <f t="shared" ref="I134:I150" si="5">D134</f>
        <v>kWh</v>
      </c>
      <c r="J134" s="44">
        <f>H134*VLOOKUP(B134,background!$B$3:$F$20,5,FALSE)</f>
        <v>0</v>
      </c>
      <c r="K134" s="67"/>
      <c r="L134" s="67"/>
      <c r="M134" s="67"/>
      <c r="N134" s="67"/>
      <c r="O134" s="67"/>
      <c r="P134" s="67"/>
    </row>
    <row r="135" spans="1:16" ht="15" customHeight="1" x14ac:dyDescent="0.25">
      <c r="A135" s="67"/>
      <c r="B135" s="181" t="s">
        <v>24</v>
      </c>
      <c r="C135" s="45">
        <f t="shared" si="4"/>
        <v>0</v>
      </c>
      <c r="D135" s="182" t="str">
        <f>VLOOKUP(B135,background!$B$3:$C$20,2,FALSE)</f>
        <v>Therms</v>
      </c>
      <c r="E135" s="34" t="s">
        <v>28</v>
      </c>
      <c r="F135" s="39">
        <f>IF(B135="-","-",C135*VLOOKUP(B135,background!$B$3:$F$20,3,FALSE))</f>
        <v>0</v>
      </c>
      <c r="G135" s="40">
        <f>IF(B135="-","-",C135*VLOOKUP(B135,background!$B$3:$F$20,5,FALSE))</f>
        <v>0</v>
      </c>
      <c r="H135" s="45">
        <f>SUMIF($J$164:$J$180,B135,$I$164:$I$180)-SUMIF($C$183:$C$199,B135,$B$183:$B$199)</f>
        <v>0</v>
      </c>
      <c r="I135" s="177" t="str">
        <f t="shared" si="5"/>
        <v>Therms</v>
      </c>
      <c r="J135" s="46">
        <f>H135*VLOOKUP(B135,background!$B$3:$F$20,5,FALSE)</f>
        <v>0</v>
      </c>
      <c r="K135" s="67"/>
      <c r="L135" s="67"/>
      <c r="M135" s="67"/>
      <c r="N135" s="67"/>
      <c r="O135" s="67"/>
      <c r="P135" s="67"/>
    </row>
    <row r="136" spans="1:16" ht="15" customHeight="1" x14ac:dyDescent="0.25">
      <c r="A136" s="67"/>
      <c r="B136" s="181" t="s">
        <v>25</v>
      </c>
      <c r="C136" s="45">
        <f t="shared" si="4"/>
        <v>0</v>
      </c>
      <c r="D136" s="182" t="str">
        <f>VLOOKUP(B136,background!$B$3:$C$20,2,FALSE)</f>
        <v>100 cubic feet (CCF)</v>
      </c>
      <c r="E136" s="34" t="s">
        <v>28</v>
      </c>
      <c r="F136" s="39">
        <f>IF(B136="-","-",C136*VLOOKUP(B136,background!$B$3:$F$20,3,FALSE))</f>
        <v>0</v>
      </c>
      <c r="G136" s="40">
        <f>IF(B136="-","-",C136*VLOOKUP(B136,background!$B$3:$F$20,5,FALSE))</f>
        <v>0</v>
      </c>
      <c r="H136" s="45">
        <f>SUMIF($J$164:$J$180,B136,$I$164:$I$180)-SUMIF($C$183:$C$199,B136,B183:B199)</f>
        <v>0</v>
      </c>
      <c r="I136" s="177" t="str">
        <f t="shared" si="5"/>
        <v>100 cubic feet (CCF)</v>
      </c>
      <c r="J136" s="46">
        <f>H136*VLOOKUP(B136,background!$B$3:$F$20,5,FALSE)</f>
        <v>0</v>
      </c>
      <c r="K136" s="67"/>
      <c r="L136" s="67"/>
      <c r="M136" s="67"/>
      <c r="N136" s="67"/>
      <c r="O136" s="67"/>
      <c r="P136" s="67"/>
    </row>
    <row r="137" spans="1:16" ht="15" customHeight="1" x14ac:dyDescent="0.25">
      <c r="A137" s="67"/>
      <c r="B137" s="181" t="s">
        <v>49</v>
      </c>
      <c r="C137" s="45">
        <f t="shared" si="4"/>
        <v>0</v>
      </c>
      <c r="D137" s="182" t="str">
        <f>VLOOKUP(B137,background!$B$3:$C$20,2,FALSE)</f>
        <v>Gallons</v>
      </c>
      <c r="E137" s="34" t="s">
        <v>28</v>
      </c>
      <c r="F137" s="39">
        <f>IF(B137="-","-",C137*VLOOKUP(B137,background!$B$3:$F$20,3,FALSE))</f>
        <v>0</v>
      </c>
      <c r="G137" s="40">
        <f>IF(B137="-","-",C137*VLOOKUP(B137,background!$B$3:$F$20,5,FALSE))</f>
        <v>0</v>
      </c>
      <c r="H137" s="45">
        <f t="shared" ref="H137:H150" si="6">SUMIF($J$164:$J$180,B137,$I$164:$I$180)</f>
        <v>0</v>
      </c>
      <c r="I137" s="177" t="str">
        <f t="shared" si="5"/>
        <v>Gallons</v>
      </c>
      <c r="J137" s="46">
        <f>H137*VLOOKUP(B137,background!$B$3:$F$20,5,FALSE)</f>
        <v>0</v>
      </c>
      <c r="K137" s="67"/>
      <c r="L137" s="67"/>
      <c r="M137" s="67"/>
      <c r="N137" s="67"/>
      <c r="O137" s="67"/>
      <c r="P137" s="67"/>
    </row>
    <row r="138" spans="1:16" ht="15" customHeight="1" x14ac:dyDescent="0.25">
      <c r="A138" s="67"/>
      <c r="B138" s="181" t="s">
        <v>50</v>
      </c>
      <c r="C138" s="45">
        <f t="shared" si="4"/>
        <v>0</v>
      </c>
      <c r="D138" s="182" t="str">
        <f>VLOOKUP(B138,background!$B$3:$C$20,2,FALSE)</f>
        <v>cubic feet (CF)</v>
      </c>
      <c r="E138" s="34" t="s">
        <v>28</v>
      </c>
      <c r="F138" s="39">
        <f>IF(B138="-","-",C138*VLOOKUP(B138,background!$B$3:$F$20,3,FALSE))</f>
        <v>0</v>
      </c>
      <c r="G138" s="40">
        <f>IF(B138="-","-",C138*VLOOKUP(B138,background!$B$3:$F$20,5,FALSE))</f>
        <v>0</v>
      </c>
      <c r="H138" s="45">
        <f t="shared" si="6"/>
        <v>0</v>
      </c>
      <c r="I138" s="177" t="str">
        <f t="shared" si="5"/>
        <v>cubic feet (CF)</v>
      </c>
      <c r="J138" s="46">
        <f>H138*VLOOKUP(B138,background!$B$3:$F$20,5,FALSE)</f>
        <v>0</v>
      </c>
      <c r="K138" s="67"/>
      <c r="L138" s="67"/>
      <c r="M138" s="67"/>
      <c r="N138" s="67"/>
      <c r="O138" s="67"/>
      <c r="P138" s="67"/>
    </row>
    <row r="139" spans="1:16" ht="15" customHeight="1" x14ac:dyDescent="0.25">
      <c r="A139" s="67"/>
      <c r="B139" s="181" t="s">
        <v>68</v>
      </c>
      <c r="C139" s="45">
        <f t="shared" si="4"/>
        <v>0</v>
      </c>
      <c r="D139" s="182" t="str">
        <f>VLOOKUP(B139,background!$B$3:$C$20,2,FALSE)</f>
        <v>Gallons</v>
      </c>
      <c r="E139" s="34" t="s">
        <v>28</v>
      </c>
      <c r="F139" s="39">
        <f>IF(B139="-","-",C139*VLOOKUP(B139,background!$B$3:$F$20,3,FALSE))</f>
        <v>0</v>
      </c>
      <c r="G139" s="40">
        <f>IF(B139="-","-",C139*VLOOKUP(B139,background!$B$3:$F$20,5,FALSE))</f>
        <v>0</v>
      </c>
      <c r="H139" s="45">
        <f t="shared" si="6"/>
        <v>0</v>
      </c>
      <c r="I139" s="177" t="str">
        <f t="shared" si="5"/>
        <v>Gallons</v>
      </c>
      <c r="J139" s="46">
        <f>H139*VLOOKUP(B139,background!$B$3:$F$20,5,FALSE)</f>
        <v>0</v>
      </c>
      <c r="K139" s="67"/>
      <c r="L139" s="67"/>
      <c r="M139" s="67"/>
      <c r="N139" s="67"/>
      <c r="O139" s="67"/>
      <c r="P139" s="67"/>
    </row>
    <row r="140" spans="1:16" ht="15" customHeight="1" x14ac:dyDescent="0.25">
      <c r="A140" s="67"/>
      <c r="B140" s="181" t="s">
        <v>69</v>
      </c>
      <c r="C140" s="45">
        <f t="shared" si="4"/>
        <v>0</v>
      </c>
      <c r="D140" s="182" t="str">
        <f>VLOOKUP(B140,background!$B$3:$C$20,2,FALSE)</f>
        <v>Gallons</v>
      </c>
      <c r="E140" s="34" t="s">
        <v>28</v>
      </c>
      <c r="F140" s="39">
        <f>IF(B140="-","-",C140*VLOOKUP(B140,background!$B$3:$F$20,3,FALSE))</f>
        <v>0</v>
      </c>
      <c r="G140" s="40">
        <f>IF(B140="-","-",C140*VLOOKUP(B140,background!$B$3:$F$20,5,FALSE))</f>
        <v>0</v>
      </c>
      <c r="H140" s="45">
        <f t="shared" si="6"/>
        <v>0</v>
      </c>
      <c r="I140" s="177" t="str">
        <f t="shared" si="5"/>
        <v>Gallons</v>
      </c>
      <c r="J140" s="46">
        <f>H140*VLOOKUP(B140,background!$B$3:$F$20,5,FALSE)</f>
        <v>0</v>
      </c>
      <c r="K140" s="67"/>
      <c r="L140" s="67"/>
      <c r="M140" s="67"/>
      <c r="N140" s="67"/>
      <c r="O140" s="67"/>
      <c r="P140" s="67"/>
    </row>
    <row r="141" spans="1:16" ht="15" customHeight="1" x14ac:dyDescent="0.25">
      <c r="A141" s="67"/>
      <c r="B141" s="181" t="s">
        <v>70</v>
      </c>
      <c r="C141" s="45">
        <f t="shared" si="4"/>
        <v>0</v>
      </c>
      <c r="D141" s="182" t="str">
        <f>VLOOKUP(B141,background!$B$3:$C$20,2,FALSE)</f>
        <v>Gallons</v>
      </c>
      <c r="E141" s="34" t="s">
        <v>28</v>
      </c>
      <c r="F141" s="39">
        <f>IF(B141="-","-",C141*VLOOKUP(B141,background!$B$3:$F$20,3,FALSE))</f>
        <v>0</v>
      </c>
      <c r="G141" s="40">
        <f>IF(B141="-","-",C141*VLOOKUP(B141,background!$B$3:$F$20,5,FALSE))</f>
        <v>0</v>
      </c>
      <c r="H141" s="45">
        <f t="shared" si="6"/>
        <v>0</v>
      </c>
      <c r="I141" s="177" t="str">
        <f t="shared" si="5"/>
        <v>Gallons</v>
      </c>
      <c r="J141" s="46">
        <f>H141*VLOOKUP(B141,background!$B$3:$F$20,5,FALSE)</f>
        <v>0</v>
      </c>
      <c r="K141" s="67"/>
      <c r="L141" s="67"/>
      <c r="M141" s="67"/>
      <c r="N141" s="67"/>
      <c r="O141" s="67"/>
      <c r="P141" s="67"/>
    </row>
    <row r="142" spans="1:16" ht="15" customHeight="1" x14ac:dyDescent="0.25">
      <c r="A142" s="67"/>
      <c r="B142" s="181" t="s">
        <v>71</v>
      </c>
      <c r="C142" s="45">
        <f t="shared" si="4"/>
        <v>0</v>
      </c>
      <c r="D142" s="182" t="str">
        <f>VLOOKUP(B142,background!$B$3:$C$20,2,FALSE)</f>
        <v>Gallons</v>
      </c>
      <c r="E142" s="34" t="s">
        <v>28</v>
      </c>
      <c r="F142" s="39">
        <f>IF(B142="-","-",C142*VLOOKUP(B142,background!$B$3:$F$20,3,FALSE))</f>
        <v>0</v>
      </c>
      <c r="G142" s="40">
        <f>IF(B142="-","-",C142*VLOOKUP(B142,background!$B$3:$F$20,5,FALSE))</f>
        <v>0</v>
      </c>
      <c r="H142" s="45">
        <f t="shared" si="6"/>
        <v>0</v>
      </c>
      <c r="I142" s="177" t="str">
        <f t="shared" si="5"/>
        <v>Gallons</v>
      </c>
      <c r="J142" s="46">
        <f>H142*VLOOKUP(B142,background!$B$3:$F$20,5,FALSE)</f>
        <v>0</v>
      </c>
      <c r="K142" s="67"/>
      <c r="L142" s="67"/>
      <c r="M142" s="67"/>
      <c r="N142" s="67"/>
      <c r="O142" s="67"/>
      <c r="P142" s="67"/>
    </row>
    <row r="143" spans="1:16" ht="15" customHeight="1" x14ac:dyDescent="0.25">
      <c r="A143" s="67"/>
      <c r="B143" s="181" t="s">
        <v>72</v>
      </c>
      <c r="C143" s="45">
        <f t="shared" si="4"/>
        <v>0</v>
      </c>
      <c r="D143" s="182" t="str">
        <f>VLOOKUP(B143,background!$B$3:$C$20,2,FALSE)</f>
        <v>Gallons</v>
      </c>
      <c r="E143" s="34" t="s">
        <v>28</v>
      </c>
      <c r="F143" s="39">
        <f>IF(B143="-","-",C143*VLOOKUP(B143,background!$B$3:$F$20,3,FALSE))</f>
        <v>0</v>
      </c>
      <c r="G143" s="40">
        <f>IF(B143="-","-",C143*VLOOKUP(B143,background!$B$3:$F$20,5,FALSE))</f>
        <v>0</v>
      </c>
      <c r="H143" s="45">
        <f t="shared" si="6"/>
        <v>0</v>
      </c>
      <c r="I143" s="177" t="str">
        <f t="shared" si="5"/>
        <v>Gallons</v>
      </c>
      <c r="J143" s="46">
        <f>H143*VLOOKUP(B143,background!$B$3:$F$20,5,FALSE)</f>
        <v>0</v>
      </c>
      <c r="K143" s="67"/>
      <c r="L143" s="67"/>
      <c r="M143" s="67"/>
      <c r="N143" s="67"/>
      <c r="O143" s="67"/>
      <c r="P143" s="67"/>
    </row>
    <row r="144" spans="1:16" ht="15" customHeight="1" x14ac:dyDescent="0.25">
      <c r="A144" s="67"/>
      <c r="B144" s="181" t="s">
        <v>73</v>
      </c>
      <c r="C144" s="45">
        <f t="shared" si="4"/>
        <v>0</v>
      </c>
      <c r="D144" s="182" t="str">
        <f>VLOOKUP(B144,background!$B$3:$C$20,2,FALSE)</f>
        <v>Gallons</v>
      </c>
      <c r="E144" s="34" t="s">
        <v>28</v>
      </c>
      <c r="F144" s="39">
        <f>IF(B144="-","-",C144*VLOOKUP(B144,background!$B$3:$F$20,3,FALSE))</f>
        <v>0</v>
      </c>
      <c r="G144" s="40">
        <f>IF(B144="-","-",C144*VLOOKUP(B144,background!$B$3:$F$20,5,FALSE))</f>
        <v>0</v>
      </c>
      <c r="H144" s="45">
        <f t="shared" si="6"/>
        <v>0</v>
      </c>
      <c r="I144" s="177" t="str">
        <f t="shared" si="5"/>
        <v>Gallons</v>
      </c>
      <c r="J144" s="46">
        <f>H144*VLOOKUP(B144,background!$B$3:$F$20,5,FALSE)</f>
        <v>0</v>
      </c>
      <c r="K144" s="67"/>
      <c r="L144" s="67"/>
      <c r="M144" s="67"/>
      <c r="N144" s="67"/>
      <c r="O144" s="67"/>
      <c r="P144" s="67"/>
    </row>
    <row r="145" spans="1:16" ht="15" customHeight="1" x14ac:dyDescent="0.25">
      <c r="A145" s="67"/>
      <c r="B145" s="181" t="s">
        <v>74</v>
      </c>
      <c r="C145" s="45">
        <f t="shared" si="4"/>
        <v>0</v>
      </c>
      <c r="D145" s="182" t="str">
        <f>VLOOKUP(B145,background!$B$3:$C$20,2,FALSE)</f>
        <v>lbs</v>
      </c>
      <c r="E145" s="34" t="s">
        <v>28</v>
      </c>
      <c r="F145" s="39">
        <f>IF(B145="-","-",C145*VLOOKUP(B145,background!$B$3:$F$20,3,FALSE))</f>
        <v>0</v>
      </c>
      <c r="G145" s="40">
        <f>IF(B145="-","-",C145*VLOOKUP(B145,background!$B$3:$F$20,5,FALSE))</f>
        <v>0</v>
      </c>
      <c r="H145" s="45">
        <f t="shared" si="6"/>
        <v>0</v>
      </c>
      <c r="I145" s="177" t="str">
        <f t="shared" si="5"/>
        <v>lbs</v>
      </c>
      <c r="J145" s="46">
        <f>H145*VLOOKUP(B145,background!$B$3:$F$20,5,FALSE)</f>
        <v>0</v>
      </c>
      <c r="K145" s="67"/>
      <c r="L145" s="67"/>
      <c r="M145" s="67"/>
      <c r="N145" s="67"/>
      <c r="O145" s="67"/>
      <c r="P145" s="67"/>
    </row>
    <row r="146" spans="1:16" ht="15" customHeight="1" x14ac:dyDescent="0.25">
      <c r="A146" s="67"/>
      <c r="B146" s="181" t="s">
        <v>75</v>
      </c>
      <c r="C146" s="45">
        <f t="shared" si="4"/>
        <v>0</v>
      </c>
      <c r="D146" s="182" t="str">
        <f>VLOOKUP(B146,background!$B$3:$C$20,2,FALSE)</f>
        <v>Ton</v>
      </c>
      <c r="E146" s="34" t="s">
        <v>28</v>
      </c>
      <c r="F146" s="39">
        <f>IF(B146="-","-",C146*VLOOKUP(B146,background!$B$3:$F$20,3,FALSE))</f>
        <v>0</v>
      </c>
      <c r="G146" s="40">
        <f>IF(B146="-","-",C146*VLOOKUP(B146,background!$B$3:$F$20,5,FALSE))</f>
        <v>0</v>
      </c>
      <c r="H146" s="45">
        <f t="shared" si="6"/>
        <v>0</v>
      </c>
      <c r="I146" s="177" t="str">
        <f t="shared" si="5"/>
        <v>Ton</v>
      </c>
      <c r="J146" s="46">
        <f>H146*VLOOKUP(B146,background!$B$3:$F$20,5,FALSE)</f>
        <v>0</v>
      </c>
      <c r="K146" s="67"/>
      <c r="L146" s="67"/>
      <c r="M146" s="67"/>
      <c r="N146" s="67"/>
      <c r="O146" s="67"/>
      <c r="P146" s="67"/>
    </row>
    <row r="147" spans="1:16" ht="15" customHeight="1" x14ac:dyDescent="0.25">
      <c r="A147" s="67"/>
      <c r="B147" s="181" t="s">
        <v>26</v>
      </c>
      <c r="C147" s="45">
        <f t="shared" si="4"/>
        <v>0</v>
      </c>
      <c r="D147" s="182" t="str">
        <f>VLOOKUP(B147,background!$B$3:$C$20,2,FALSE)</f>
        <v>lbs</v>
      </c>
      <c r="E147" s="34" t="s">
        <v>28</v>
      </c>
      <c r="F147" s="39">
        <f>IF(B147="-","-",C147*VLOOKUP(B147,background!$B$3:$F$20,3,FALSE))</f>
        <v>0</v>
      </c>
      <c r="G147" s="40">
        <f>IF(B147="-","-",C147*VLOOKUP(B147,background!$B$3:$F$20,5,FALSE))</f>
        <v>0</v>
      </c>
      <c r="H147" s="45">
        <f t="shared" si="6"/>
        <v>0</v>
      </c>
      <c r="I147" s="177" t="str">
        <f t="shared" si="5"/>
        <v>lbs</v>
      </c>
      <c r="J147" s="46">
        <f>H147*VLOOKUP(B147,background!$B$3:$F$20,5,FALSE)</f>
        <v>0</v>
      </c>
      <c r="K147" s="67"/>
      <c r="L147" s="67"/>
      <c r="M147" s="67"/>
      <c r="N147" s="67"/>
      <c r="O147" s="67"/>
      <c r="P147" s="67"/>
    </row>
    <row r="148" spans="1:16" ht="15" customHeight="1" x14ac:dyDescent="0.25">
      <c r="A148" s="67"/>
      <c r="B148" s="181" t="s">
        <v>27</v>
      </c>
      <c r="C148" s="45">
        <f t="shared" si="4"/>
        <v>0</v>
      </c>
      <c r="D148" s="182" t="str">
        <f>VLOOKUP(B148,background!$B$3:$C$20,2,FALSE)</f>
        <v>1000 lbs</v>
      </c>
      <c r="E148" s="34" t="s">
        <v>28</v>
      </c>
      <c r="F148" s="39">
        <f>IF(B148="-","-",C148*VLOOKUP(B148,background!$B$3:$F$20,3,FALSE))</f>
        <v>0</v>
      </c>
      <c r="G148" s="40">
        <f>IF(B148="-","-",C148*VLOOKUP(B148,background!$B$3:$F$20,5,FALSE))</f>
        <v>0</v>
      </c>
      <c r="H148" s="45">
        <f t="shared" si="6"/>
        <v>0</v>
      </c>
      <c r="I148" s="177" t="str">
        <f t="shared" si="5"/>
        <v>1000 lbs</v>
      </c>
      <c r="J148" s="46">
        <f>H148*VLOOKUP(B148,background!$B$3:$F$20,5,FALSE)</f>
        <v>0</v>
      </c>
      <c r="K148" s="67"/>
      <c r="L148" s="67"/>
      <c r="M148" s="67"/>
      <c r="N148" s="67"/>
      <c r="O148" s="67"/>
      <c r="P148" s="67"/>
    </row>
    <row r="149" spans="1:16" ht="15" customHeight="1" x14ac:dyDescent="0.25">
      <c r="A149" s="67"/>
      <c r="B149" s="181" t="s">
        <v>76</v>
      </c>
      <c r="C149" s="45">
        <f t="shared" si="4"/>
        <v>0</v>
      </c>
      <c r="D149" s="182" t="str">
        <f>VLOOKUP(B149,background!$B$3:$C$20,2,FALSE)</f>
        <v>Ton-hours</v>
      </c>
      <c r="E149" s="34" t="s">
        <v>28</v>
      </c>
      <c r="F149" s="39">
        <f>IF(B149="-","-",C149*VLOOKUP(B149,background!$B$3:$F$20,3,FALSE))</f>
        <v>0</v>
      </c>
      <c r="G149" s="40">
        <f>IF(B149="-","-",C149*VLOOKUP(B149,background!$B$3:$F$20,5,FALSE))</f>
        <v>0</v>
      </c>
      <c r="H149" s="45">
        <f t="shared" si="6"/>
        <v>0</v>
      </c>
      <c r="I149" s="177" t="str">
        <f t="shared" si="5"/>
        <v>Ton-hours</v>
      </c>
      <c r="J149" s="46">
        <f>H149*VLOOKUP(B149,background!$B$3:$F$20,5,FALSE)</f>
        <v>0</v>
      </c>
      <c r="K149" s="67"/>
      <c r="L149" s="67"/>
      <c r="M149" s="67"/>
      <c r="N149" s="67"/>
      <c r="O149" s="67"/>
      <c r="P149" s="67"/>
    </row>
    <row r="150" spans="1:16" ht="15" customHeight="1" thickBot="1" x14ac:dyDescent="0.3">
      <c r="A150" s="67"/>
      <c r="B150" s="183" t="s">
        <v>77</v>
      </c>
      <c r="C150" s="47">
        <f t="shared" si="4"/>
        <v>0</v>
      </c>
      <c r="D150" s="184" t="str">
        <f>VLOOKUP(B150,background!$B$3:$C$20,2,FALSE)</f>
        <v>million Btu (MMBtu)</v>
      </c>
      <c r="E150" s="35" t="s">
        <v>28</v>
      </c>
      <c r="F150" s="41">
        <f>IF(B150="-","-",C150*VLOOKUP(B150,background!$B$3:$F$20,3,FALSE))</f>
        <v>0</v>
      </c>
      <c r="G150" s="42">
        <f>IF(B150="-","-",C150*VLOOKUP(B150,background!$B$3:$F$20,5,FALSE))</f>
        <v>0</v>
      </c>
      <c r="H150" s="47">
        <f t="shared" si="6"/>
        <v>0</v>
      </c>
      <c r="I150" s="178" t="str">
        <f t="shared" si="5"/>
        <v>million Btu (MMBtu)</v>
      </c>
      <c r="J150" s="48">
        <f>H150*VLOOKUP(B150,background!$B$3:$F$20,5,FALSE)</f>
        <v>0</v>
      </c>
      <c r="K150" s="67"/>
      <c r="L150" s="67"/>
      <c r="M150" s="67"/>
      <c r="N150" s="67"/>
      <c r="O150" s="67"/>
      <c r="P150" s="67"/>
    </row>
    <row r="151" spans="1:16" ht="15" customHeight="1" thickBot="1" x14ac:dyDescent="0.3">
      <c r="A151" s="67"/>
      <c r="B151" s="67"/>
      <c r="C151" s="67"/>
      <c r="D151" s="67"/>
      <c r="E151" s="67"/>
      <c r="F151" s="67"/>
      <c r="G151" s="67"/>
      <c r="H151" s="67"/>
      <c r="I151" s="67"/>
      <c r="J151" s="67"/>
      <c r="K151" s="67"/>
      <c r="L151" s="67"/>
      <c r="M151" s="67"/>
      <c r="N151" s="67"/>
      <c r="O151" s="67"/>
      <c r="P151" s="67"/>
    </row>
    <row r="152" spans="1:16" ht="15" customHeight="1" x14ac:dyDescent="0.25">
      <c r="A152" s="67"/>
      <c r="B152" s="327" t="s">
        <v>95</v>
      </c>
      <c r="C152" s="328"/>
      <c r="D152" s="328"/>
      <c r="E152" s="328"/>
      <c r="F152" s="146" t="s">
        <v>57</v>
      </c>
      <c r="G152" s="147" t="s">
        <v>58</v>
      </c>
      <c r="H152" s="67"/>
      <c r="I152" s="67"/>
      <c r="J152" s="67"/>
      <c r="K152" s="67"/>
      <c r="L152" s="67"/>
      <c r="M152" s="67"/>
      <c r="N152" s="67"/>
      <c r="O152" s="67"/>
      <c r="P152" s="67"/>
    </row>
    <row r="153" spans="1:16" ht="15" customHeight="1" thickBot="1" x14ac:dyDescent="0.3">
      <c r="A153" s="67"/>
      <c r="B153" s="329"/>
      <c r="C153" s="330"/>
      <c r="D153" s="330"/>
      <c r="E153" s="330"/>
      <c r="F153" s="41">
        <f>SUM(F134:F150)</f>
        <v>0</v>
      </c>
      <c r="G153" s="64">
        <f>SUM(G134:G150)</f>
        <v>0</v>
      </c>
      <c r="H153" s="67"/>
      <c r="I153" s="67"/>
      <c r="J153" s="67"/>
      <c r="K153" s="67"/>
      <c r="L153" s="67"/>
      <c r="M153" s="67"/>
      <c r="N153" s="67"/>
      <c r="O153" s="67"/>
      <c r="P153" s="67"/>
    </row>
    <row r="154" spans="1:16" ht="15" customHeight="1" thickBot="1" x14ac:dyDescent="0.3">
      <c r="A154" s="67"/>
      <c r="B154" s="85"/>
      <c r="C154" s="85"/>
      <c r="D154" s="85"/>
      <c r="E154" s="85"/>
      <c r="F154" s="80"/>
      <c r="G154" s="80"/>
      <c r="H154" s="67"/>
      <c r="I154" s="67"/>
      <c r="J154" s="67"/>
      <c r="K154" s="67"/>
      <c r="L154" s="67"/>
      <c r="M154" s="67"/>
      <c r="N154" s="67"/>
      <c r="O154" s="67"/>
      <c r="P154" s="67"/>
    </row>
    <row r="155" spans="1:16" ht="15" customHeight="1" x14ac:dyDescent="0.25">
      <c r="A155" s="309" t="s">
        <v>157</v>
      </c>
      <c r="B155" s="310"/>
      <c r="C155" s="310"/>
      <c r="D155" s="310"/>
      <c r="E155" s="310"/>
      <c r="F155" s="311"/>
      <c r="G155" s="80"/>
      <c r="H155" s="67"/>
      <c r="I155" s="67"/>
      <c r="J155" s="67"/>
      <c r="K155" s="67"/>
      <c r="L155" s="67"/>
      <c r="M155" s="67"/>
      <c r="N155" s="67"/>
      <c r="O155" s="67"/>
      <c r="P155" s="67"/>
    </row>
    <row r="156" spans="1:16" ht="15" customHeight="1" thickBot="1" x14ac:dyDescent="0.3">
      <c r="A156" s="312"/>
      <c r="B156" s="313"/>
      <c r="C156" s="313"/>
      <c r="D156" s="313"/>
      <c r="E156" s="313"/>
      <c r="F156" s="314"/>
      <c r="G156" s="80"/>
      <c r="H156" s="67"/>
      <c r="I156" s="67"/>
      <c r="J156" s="67"/>
      <c r="K156" s="67"/>
      <c r="L156" s="67"/>
      <c r="M156" s="67"/>
      <c r="N156" s="67"/>
      <c r="O156" s="67"/>
      <c r="P156" s="67"/>
    </row>
    <row r="157" spans="1:16" ht="15" customHeight="1" thickBot="1" x14ac:dyDescent="0.3">
      <c r="A157" s="67"/>
      <c r="B157" s="67"/>
      <c r="C157" s="67"/>
      <c r="D157" s="67"/>
      <c r="E157" s="67"/>
      <c r="F157" s="67"/>
      <c r="G157" s="67"/>
      <c r="H157" s="67"/>
      <c r="I157" s="67"/>
      <c r="J157" s="67"/>
      <c r="K157" s="67"/>
      <c r="L157" s="67"/>
      <c r="M157" s="67"/>
      <c r="N157" s="67"/>
      <c r="O157" s="67"/>
      <c r="P157" s="67"/>
    </row>
    <row r="158" spans="1:16" ht="20.100000000000001" customHeight="1" thickBot="1" x14ac:dyDescent="0.4">
      <c r="A158" s="158" t="s">
        <v>156</v>
      </c>
      <c r="B158" s="154"/>
      <c r="C158" s="155"/>
      <c r="D158" s="155"/>
      <c r="E158" s="155"/>
      <c r="F158" s="155"/>
      <c r="G158" s="155"/>
      <c r="H158" s="155"/>
      <c r="I158" s="155"/>
      <c r="J158" s="155"/>
      <c r="K158" s="155"/>
      <c r="L158" s="155"/>
      <c r="M158" s="155"/>
      <c r="N158" s="155"/>
      <c r="O158" s="155"/>
      <c r="P158" s="157"/>
    </row>
    <row r="159" spans="1:16" s="67" customFormat="1" ht="20.100000000000001" customHeight="1" thickBot="1" x14ac:dyDescent="0.4">
      <c r="A159" s="65"/>
      <c r="B159" s="66"/>
      <c r="C159" s="66"/>
      <c r="D159" s="66"/>
      <c r="E159" s="66"/>
      <c r="F159" s="66"/>
      <c r="G159" s="66"/>
      <c r="H159" s="66"/>
      <c r="I159" s="66"/>
      <c r="J159" s="66"/>
      <c r="K159" s="66"/>
      <c r="L159" s="66"/>
      <c r="M159" s="66"/>
      <c r="N159" s="66"/>
      <c r="O159" s="66"/>
      <c r="P159" s="66"/>
    </row>
    <row r="160" spans="1:16" s="67" customFormat="1" ht="21.75" thickBot="1" x14ac:dyDescent="0.4">
      <c r="A160" s="65"/>
      <c r="B160" s="148" t="s">
        <v>132</v>
      </c>
      <c r="C160" s="149"/>
      <c r="D160" s="149"/>
      <c r="E160" s="149"/>
      <c r="F160" s="149"/>
      <c r="G160" s="149"/>
      <c r="H160" s="149"/>
      <c r="I160" s="149"/>
      <c r="J160" s="150"/>
      <c r="K160" s="66"/>
      <c r="L160" s="66"/>
      <c r="M160" s="66"/>
      <c r="N160" s="66"/>
      <c r="O160" s="66"/>
      <c r="P160" s="66"/>
    </row>
    <row r="161" spans="1:16" s="67" customFormat="1" ht="99.95" customHeight="1" thickBot="1" x14ac:dyDescent="0.4">
      <c r="A161" s="65"/>
      <c r="B161" s="331"/>
      <c r="C161" s="332"/>
      <c r="D161" s="332"/>
      <c r="E161" s="332"/>
      <c r="F161" s="332"/>
      <c r="G161" s="332"/>
      <c r="H161" s="332"/>
      <c r="I161" s="332"/>
      <c r="J161" s="333"/>
      <c r="K161" s="86"/>
      <c r="L161" s="86"/>
      <c r="M161" s="86"/>
      <c r="N161" s="66"/>
      <c r="O161" s="66"/>
      <c r="P161" s="66"/>
    </row>
    <row r="162" spans="1:16" ht="15" customHeight="1" thickBot="1" x14ac:dyDescent="0.3">
      <c r="A162" s="67"/>
      <c r="B162" s="68"/>
      <c r="C162" s="68"/>
      <c r="D162" s="68"/>
      <c r="E162" s="68"/>
      <c r="F162" s="68"/>
      <c r="G162" s="68"/>
      <c r="H162" s="68"/>
      <c r="I162" s="68"/>
      <c r="J162" s="68"/>
      <c r="K162" s="68"/>
      <c r="L162" s="68"/>
      <c r="M162" s="67"/>
      <c r="N162" s="67"/>
      <c r="O162" s="67"/>
      <c r="P162" s="67"/>
    </row>
    <row r="163" spans="1:16" s="245" customFormat="1" ht="65.099999999999994" customHeight="1" thickBot="1" x14ac:dyDescent="0.3">
      <c r="A163" s="244"/>
      <c r="B163" s="241" t="s">
        <v>121</v>
      </c>
      <c r="C163" s="241" t="s">
        <v>153</v>
      </c>
      <c r="D163" s="242" t="s">
        <v>61</v>
      </c>
      <c r="E163" s="322" t="s">
        <v>114</v>
      </c>
      <c r="F163" s="323"/>
      <c r="G163" s="227" t="s">
        <v>44</v>
      </c>
      <c r="H163" s="243" t="s">
        <v>45</v>
      </c>
      <c r="I163" s="322" t="s">
        <v>113</v>
      </c>
      <c r="J163" s="323"/>
      <c r="K163" s="227" t="s">
        <v>44</v>
      </c>
      <c r="L163" s="243" t="s">
        <v>45</v>
      </c>
      <c r="M163" s="244"/>
      <c r="N163" s="244"/>
      <c r="O163" s="244"/>
      <c r="P163" s="244"/>
    </row>
    <row r="164" spans="1:16" ht="15" customHeight="1" thickTop="1" x14ac:dyDescent="0.25">
      <c r="A164" s="67"/>
      <c r="B164" s="8"/>
      <c r="C164" s="159"/>
      <c r="D164" s="55" t="s">
        <v>28</v>
      </c>
      <c r="E164" s="8"/>
      <c r="F164" s="324" t="s">
        <v>78</v>
      </c>
      <c r="G164" s="49">
        <f>IF(E164="-","-",E164*VLOOKUP($F$164,background!$B$3:$F$20,3,FALSE))</f>
        <v>0</v>
      </c>
      <c r="H164" s="50">
        <f>IF(E164="-","-",E164*VLOOKUP($F$164,background!$B$3:$F$20,5,FALSE))</f>
        <v>0</v>
      </c>
      <c r="I164" s="58"/>
      <c r="J164" s="59" t="s">
        <v>28</v>
      </c>
      <c r="K164" s="49" t="str">
        <f>IF(I164="","-",I164*VLOOKUP($J164,background!$B$3:$F$20,3,FALSE))</f>
        <v>-</v>
      </c>
      <c r="L164" s="50" t="str">
        <f>IF(I164="","-",I164*VLOOKUP($J164,background!$B$3:$F$20,5,FALSE))</f>
        <v>-</v>
      </c>
      <c r="M164" s="67"/>
      <c r="N164" s="67"/>
      <c r="O164" s="67"/>
      <c r="P164" s="67"/>
    </row>
    <row r="165" spans="1:16" ht="15" customHeight="1" x14ac:dyDescent="0.25">
      <c r="A165" s="67"/>
      <c r="B165" s="10"/>
      <c r="C165" s="160"/>
      <c r="D165" s="56" t="s">
        <v>28</v>
      </c>
      <c r="E165" s="10"/>
      <c r="F165" s="325"/>
      <c r="G165" s="51">
        <f>IF(E165="-","-",E165*VLOOKUP($F$164,background!$B$3:$F$20,3,FALSE))</f>
        <v>0</v>
      </c>
      <c r="H165" s="50">
        <f>IF(E165="-","-",E165*VLOOKUP($F$164,background!$B$3:$F$20,5,FALSE))</f>
        <v>0</v>
      </c>
      <c r="I165" s="60"/>
      <c r="J165" s="61" t="s">
        <v>28</v>
      </c>
      <c r="K165" s="49" t="str">
        <f>IF(I165="","-",I165*VLOOKUP($J165,background!$B$3:$F$20,3,FALSE))</f>
        <v>-</v>
      </c>
      <c r="L165" s="50" t="str">
        <f>IF(I165="","-",I165*VLOOKUP($J165,background!$B$3:$F$20,5,FALSE))</f>
        <v>-</v>
      </c>
      <c r="M165" s="67"/>
      <c r="N165" s="67"/>
      <c r="O165" s="67"/>
      <c r="P165" s="67"/>
    </row>
    <row r="166" spans="1:16" ht="15" customHeight="1" x14ac:dyDescent="0.25">
      <c r="A166" s="67"/>
      <c r="B166" s="10"/>
      <c r="C166" s="160"/>
      <c r="D166" s="56" t="s">
        <v>28</v>
      </c>
      <c r="E166" s="10"/>
      <c r="F166" s="325"/>
      <c r="G166" s="51">
        <f>IF(E166="-","-",E166*VLOOKUP($F$164,background!$B$3:$F$20,3,FALSE))</f>
        <v>0</v>
      </c>
      <c r="H166" s="50">
        <f>IF(E166="-","-",E166*VLOOKUP($F$164,background!$B$3:$F$20,5,FALSE))</f>
        <v>0</v>
      </c>
      <c r="I166" s="60"/>
      <c r="J166" s="61" t="s">
        <v>28</v>
      </c>
      <c r="K166" s="49" t="str">
        <f>IF(I166="","-",I166*VLOOKUP($J166,background!$B$3:$F$20,3,FALSE))</f>
        <v>-</v>
      </c>
      <c r="L166" s="50" t="str">
        <f>IF(I166="","-",I166*VLOOKUP($J166,background!$B$3:$F$20,5,FALSE))</f>
        <v>-</v>
      </c>
      <c r="M166" s="67"/>
      <c r="N166" s="67"/>
      <c r="O166" s="67"/>
      <c r="P166" s="67"/>
    </row>
    <row r="167" spans="1:16" ht="15" customHeight="1" x14ac:dyDescent="0.25">
      <c r="A167" s="67"/>
      <c r="B167" s="10"/>
      <c r="C167" s="160"/>
      <c r="D167" s="56" t="s">
        <v>28</v>
      </c>
      <c r="E167" s="10"/>
      <c r="F167" s="325"/>
      <c r="G167" s="51">
        <f>IF(E167="-","-",E167*VLOOKUP($F$164,background!$B$3:$F$20,3,FALSE))</f>
        <v>0</v>
      </c>
      <c r="H167" s="50">
        <f>IF(E167="-","-",E167*VLOOKUP($F$164,background!$B$3:$F$20,5,FALSE))</f>
        <v>0</v>
      </c>
      <c r="I167" s="60"/>
      <c r="J167" s="61" t="s">
        <v>28</v>
      </c>
      <c r="K167" s="49" t="str">
        <f>IF(I167="","-",I167*VLOOKUP($J167,background!$B$3:$F$20,3,FALSE))</f>
        <v>-</v>
      </c>
      <c r="L167" s="50" t="str">
        <f>IF(I167="","-",I167*VLOOKUP($J167,background!$B$3:$F$20,5,FALSE))</f>
        <v>-</v>
      </c>
      <c r="M167" s="67"/>
      <c r="N167" s="67"/>
      <c r="O167" s="67"/>
      <c r="P167" s="67"/>
    </row>
    <row r="168" spans="1:16" ht="15" customHeight="1" x14ac:dyDescent="0.25">
      <c r="A168" s="67"/>
      <c r="B168" s="10"/>
      <c r="C168" s="160"/>
      <c r="D168" s="56" t="s">
        <v>28</v>
      </c>
      <c r="E168" s="10"/>
      <c r="F168" s="325"/>
      <c r="G168" s="51">
        <f>IF(E168="-","-",E168*VLOOKUP($F$164,background!$B$3:$F$20,3,FALSE))</f>
        <v>0</v>
      </c>
      <c r="H168" s="50">
        <f>IF(E168="-","-",E168*VLOOKUP($F$164,background!$B$3:$F$20,5,FALSE))</f>
        <v>0</v>
      </c>
      <c r="I168" s="60"/>
      <c r="J168" s="61" t="s">
        <v>28</v>
      </c>
      <c r="K168" s="49" t="str">
        <f>IF(I168="","-",I168*VLOOKUP($J168,background!$B$3:$F$20,3,FALSE))</f>
        <v>-</v>
      </c>
      <c r="L168" s="50" t="str">
        <f>IF(I168="","-",I168*VLOOKUP($J168,background!$B$3:$F$20,5,FALSE))</f>
        <v>-</v>
      </c>
      <c r="M168" s="67"/>
      <c r="N168" s="67"/>
      <c r="O168" s="67"/>
      <c r="P168" s="67"/>
    </row>
    <row r="169" spans="1:16" ht="15" customHeight="1" x14ac:dyDescent="0.25">
      <c r="A169" s="67"/>
      <c r="B169" s="10"/>
      <c r="C169" s="160"/>
      <c r="D169" s="56" t="s">
        <v>28</v>
      </c>
      <c r="E169" s="10"/>
      <c r="F169" s="325"/>
      <c r="G169" s="51">
        <f>IF(E169="-","-",E169*VLOOKUP($F$164,background!$B$3:$F$20,3,FALSE))</f>
        <v>0</v>
      </c>
      <c r="H169" s="50">
        <f>IF(E169="-","-",E169*VLOOKUP($F$164,background!$B$3:$F$20,5,FALSE))</f>
        <v>0</v>
      </c>
      <c r="I169" s="60"/>
      <c r="J169" s="61" t="s">
        <v>28</v>
      </c>
      <c r="K169" s="49" t="str">
        <f>IF(I169="","-",I169*VLOOKUP($J169,background!$B$3:$F$20,3,FALSE))</f>
        <v>-</v>
      </c>
      <c r="L169" s="50" t="str">
        <f>IF(I169="","-",I169*VLOOKUP($J169,background!$B$3:$F$20,5,FALSE))</f>
        <v>-</v>
      </c>
      <c r="M169" s="67"/>
      <c r="N169" s="67"/>
      <c r="O169" s="67"/>
      <c r="P169" s="67"/>
    </row>
    <row r="170" spans="1:16" ht="15" customHeight="1" x14ac:dyDescent="0.25">
      <c r="A170" s="67"/>
      <c r="B170" s="10"/>
      <c r="C170" s="160"/>
      <c r="D170" s="56" t="s">
        <v>28</v>
      </c>
      <c r="E170" s="10"/>
      <c r="F170" s="325"/>
      <c r="G170" s="51">
        <f>IF(E170="-","-",E170*VLOOKUP($F$164,background!$B$3:$F$20,3,FALSE))</f>
        <v>0</v>
      </c>
      <c r="H170" s="50">
        <f>IF(E170="-","-",E170*VLOOKUP($F$164,background!$B$3:$F$20,5,FALSE))</f>
        <v>0</v>
      </c>
      <c r="I170" s="60"/>
      <c r="J170" s="61" t="s">
        <v>28</v>
      </c>
      <c r="K170" s="49" t="str">
        <f>IF(I170="","-",I170*VLOOKUP($J170,background!$B$3:$F$20,3,FALSE))</f>
        <v>-</v>
      </c>
      <c r="L170" s="50" t="str">
        <f>IF(I170="","-",I170*VLOOKUP($J170,background!$B$3:$F$20,5,FALSE))</f>
        <v>-</v>
      </c>
      <c r="M170" s="67"/>
      <c r="N170" s="67"/>
      <c r="O170" s="67"/>
      <c r="P170" s="67"/>
    </row>
    <row r="171" spans="1:16" ht="15" customHeight="1" x14ac:dyDescent="0.25">
      <c r="A171" s="67"/>
      <c r="B171" s="10"/>
      <c r="C171" s="160"/>
      <c r="D171" s="56" t="s">
        <v>28</v>
      </c>
      <c r="E171" s="10"/>
      <c r="F171" s="325"/>
      <c r="G171" s="51">
        <f>IF(E171="-","-",E171*VLOOKUP($F$164,background!$B$3:$F$20,3,FALSE))</f>
        <v>0</v>
      </c>
      <c r="H171" s="50">
        <f>IF(E171="-","-",E171*VLOOKUP($F$164,background!$B$3:$F$20,5,FALSE))</f>
        <v>0</v>
      </c>
      <c r="I171" s="60"/>
      <c r="J171" s="61" t="s">
        <v>28</v>
      </c>
      <c r="K171" s="49" t="str">
        <f>IF(I171="","-",I171*VLOOKUP($J171,background!$B$3:$F$20,3,FALSE))</f>
        <v>-</v>
      </c>
      <c r="L171" s="50" t="str">
        <f>IF(I171="","-",I171*VLOOKUP($J171,background!$B$3:$F$20,5,FALSE))</f>
        <v>-</v>
      </c>
      <c r="M171" s="67"/>
      <c r="N171" s="67"/>
      <c r="O171" s="67"/>
      <c r="P171" s="67"/>
    </row>
    <row r="172" spans="1:16" ht="15" customHeight="1" x14ac:dyDescent="0.25">
      <c r="A172" s="67"/>
      <c r="B172" s="10"/>
      <c r="C172" s="160"/>
      <c r="D172" s="56" t="s">
        <v>28</v>
      </c>
      <c r="E172" s="10"/>
      <c r="F172" s="325"/>
      <c r="G172" s="51">
        <f>IF(E172="-","-",E172*VLOOKUP($F$164,background!$B$3:$F$20,3,FALSE))</f>
        <v>0</v>
      </c>
      <c r="H172" s="50">
        <f>IF(E172="-","-",E172*VLOOKUP($F$164,background!$B$3:$F$20,5,FALSE))</f>
        <v>0</v>
      </c>
      <c r="I172" s="60"/>
      <c r="J172" s="61" t="s">
        <v>28</v>
      </c>
      <c r="K172" s="49" t="str">
        <f>IF(I172="","-",I172*VLOOKUP($J172,background!$B$3:$F$20,3,FALSE))</f>
        <v>-</v>
      </c>
      <c r="L172" s="50" t="str">
        <f>IF(I172="","-",I172*VLOOKUP($J172,background!$B$3:$F$20,5,FALSE))</f>
        <v>-</v>
      </c>
      <c r="M172" s="67"/>
      <c r="N172" s="67"/>
      <c r="O172" s="67"/>
      <c r="P172" s="67"/>
    </row>
    <row r="173" spans="1:16" ht="15" customHeight="1" x14ac:dyDescent="0.25">
      <c r="A173" s="67"/>
      <c r="B173" s="10"/>
      <c r="C173" s="160"/>
      <c r="D173" s="56" t="s">
        <v>28</v>
      </c>
      <c r="E173" s="10"/>
      <c r="F173" s="325"/>
      <c r="G173" s="51">
        <f>IF(E173="-","-",E173*VLOOKUP($F$164,background!$B$3:$F$20,3,FALSE))</f>
        <v>0</v>
      </c>
      <c r="H173" s="50">
        <f>IF(E173="-","-",E173*VLOOKUP($F$164,background!$B$3:$F$20,5,FALSE))</f>
        <v>0</v>
      </c>
      <c r="I173" s="60"/>
      <c r="J173" s="61" t="s">
        <v>28</v>
      </c>
      <c r="K173" s="49" t="str">
        <f>IF(I173="","-",I173*VLOOKUP($J173,background!$B$3:$F$20,3,FALSE))</f>
        <v>-</v>
      </c>
      <c r="L173" s="50" t="str">
        <f>IF(I173="","-",I173*VLOOKUP($J173,background!$B$3:$F$20,5,FALSE))</f>
        <v>-</v>
      </c>
      <c r="M173" s="67"/>
      <c r="N173" s="67"/>
      <c r="O173" s="67"/>
      <c r="P173" s="67"/>
    </row>
    <row r="174" spans="1:16" ht="15" customHeight="1" x14ac:dyDescent="0.25">
      <c r="A174" s="67"/>
      <c r="B174" s="10"/>
      <c r="C174" s="160"/>
      <c r="D174" s="56" t="s">
        <v>28</v>
      </c>
      <c r="E174" s="10"/>
      <c r="F174" s="325"/>
      <c r="G174" s="51">
        <f>IF(E174="-","-",E174*VLOOKUP($F$164,background!$B$3:$F$20,3,FALSE))</f>
        <v>0</v>
      </c>
      <c r="H174" s="50">
        <f>IF(E174="-","-",E174*VLOOKUP($F$164,background!$B$3:$F$20,5,FALSE))</f>
        <v>0</v>
      </c>
      <c r="I174" s="60"/>
      <c r="J174" s="61" t="s">
        <v>28</v>
      </c>
      <c r="K174" s="49" t="str">
        <f>IF(I174="","-",I174*VLOOKUP($J174,background!$B$3:$F$20,3,FALSE))</f>
        <v>-</v>
      </c>
      <c r="L174" s="50" t="str">
        <f>IF(I174="","-",I174*VLOOKUP($J174,background!$B$3:$F$20,5,FALSE))</f>
        <v>-</v>
      </c>
      <c r="M174" s="67"/>
      <c r="N174" s="67"/>
      <c r="O174" s="67"/>
      <c r="P174" s="67"/>
    </row>
    <row r="175" spans="1:16" ht="15" customHeight="1" x14ac:dyDescent="0.25">
      <c r="A175" s="67"/>
      <c r="B175" s="10"/>
      <c r="C175" s="160"/>
      <c r="D175" s="56" t="s">
        <v>28</v>
      </c>
      <c r="E175" s="10"/>
      <c r="F175" s="325"/>
      <c r="G175" s="51">
        <f>IF(E175="-","-",E175*VLOOKUP($F$164,background!$B$3:$F$20,3,FALSE))</f>
        <v>0</v>
      </c>
      <c r="H175" s="50">
        <f>IF(E175="-","-",E175*VLOOKUP($F$164,background!$B$3:$F$20,5,FALSE))</f>
        <v>0</v>
      </c>
      <c r="I175" s="60"/>
      <c r="J175" s="61" t="s">
        <v>28</v>
      </c>
      <c r="K175" s="49" t="str">
        <f>IF(I175="","-",I175*VLOOKUP($J175,background!$B$3:$F$20,3,FALSE))</f>
        <v>-</v>
      </c>
      <c r="L175" s="50" t="str">
        <f>IF(I175="","-",I175*VLOOKUP($J175,background!$B$3:$F$20,5,FALSE))</f>
        <v>-</v>
      </c>
      <c r="M175" s="67"/>
      <c r="N175" s="67"/>
      <c r="O175" s="67"/>
      <c r="P175" s="67"/>
    </row>
    <row r="176" spans="1:16" ht="15" customHeight="1" x14ac:dyDescent="0.25">
      <c r="A176" s="67"/>
      <c r="B176" s="10"/>
      <c r="C176" s="160"/>
      <c r="D176" s="56" t="s">
        <v>28</v>
      </c>
      <c r="E176" s="10"/>
      <c r="F176" s="325"/>
      <c r="G176" s="51">
        <f>IF(E176="-","-",E176*VLOOKUP($F$164,background!$B$3:$F$20,3,FALSE))</f>
        <v>0</v>
      </c>
      <c r="H176" s="50">
        <f>IF(E176="-","-",E176*VLOOKUP($F$164,background!$B$3:$F$20,5,FALSE))</f>
        <v>0</v>
      </c>
      <c r="I176" s="60"/>
      <c r="J176" s="61" t="s">
        <v>28</v>
      </c>
      <c r="K176" s="49" t="str">
        <f>IF(I176="","-",I176*VLOOKUP($J176,background!$B$3:$F$20,3,FALSE))</f>
        <v>-</v>
      </c>
      <c r="L176" s="50" t="str">
        <f>IF(I176="","-",I176*VLOOKUP($J176,background!$B$3:$F$20,5,FALSE))</f>
        <v>-</v>
      </c>
      <c r="M176" s="67"/>
      <c r="N176" s="67"/>
      <c r="O176" s="67"/>
      <c r="P176" s="67"/>
    </row>
    <row r="177" spans="1:16" ht="15" customHeight="1" x14ac:dyDescent="0.25">
      <c r="A177" s="67"/>
      <c r="B177" s="10"/>
      <c r="C177" s="160"/>
      <c r="D177" s="56" t="s">
        <v>28</v>
      </c>
      <c r="E177" s="10"/>
      <c r="F177" s="325"/>
      <c r="G177" s="51">
        <f>IF(E177="-","-",E177*VLOOKUP($F$164,background!$B$3:$F$20,3,FALSE))</f>
        <v>0</v>
      </c>
      <c r="H177" s="50">
        <f>IF(E177="-","-",E177*VLOOKUP($F$164,background!$B$3:$F$20,5,FALSE))</f>
        <v>0</v>
      </c>
      <c r="I177" s="60"/>
      <c r="J177" s="61" t="s">
        <v>28</v>
      </c>
      <c r="K177" s="49" t="str">
        <f>IF(I177="","-",I177*VLOOKUP($J177,background!$B$3:$F$20,3,FALSE))</f>
        <v>-</v>
      </c>
      <c r="L177" s="50" t="str">
        <f>IF(I177="","-",I177*VLOOKUP($J177,background!$B$3:$F$20,5,FALSE))</f>
        <v>-</v>
      </c>
      <c r="M177" s="67"/>
      <c r="N177" s="67"/>
      <c r="O177" s="67"/>
      <c r="P177" s="67"/>
    </row>
    <row r="178" spans="1:16" ht="15" customHeight="1" x14ac:dyDescent="0.25">
      <c r="A178" s="67"/>
      <c r="B178" s="10"/>
      <c r="C178" s="160"/>
      <c r="D178" s="56" t="s">
        <v>28</v>
      </c>
      <c r="E178" s="10"/>
      <c r="F178" s="325"/>
      <c r="G178" s="51">
        <f>IF(E178="-","-",E178*VLOOKUP($F$164,background!$B$3:$F$20,3,FALSE))</f>
        <v>0</v>
      </c>
      <c r="H178" s="50">
        <f>IF(E178="-","-",E178*VLOOKUP($F$164,background!$B$3:$F$20,5,FALSE))</f>
        <v>0</v>
      </c>
      <c r="I178" s="60"/>
      <c r="J178" s="61" t="s">
        <v>28</v>
      </c>
      <c r="K178" s="49" t="str">
        <f>IF(I178="","-",I178*VLOOKUP($J178,background!$B$3:$F$20,3,FALSE))</f>
        <v>-</v>
      </c>
      <c r="L178" s="50" t="str">
        <f>IF(I178="","-",I178*VLOOKUP($J178,background!$B$3:$F$20,5,FALSE))</f>
        <v>-</v>
      </c>
      <c r="M178" s="67"/>
      <c r="N178" s="67"/>
      <c r="O178" s="67"/>
      <c r="P178" s="67"/>
    </row>
    <row r="179" spans="1:16" ht="15" customHeight="1" x14ac:dyDescent="0.25">
      <c r="A179" s="67"/>
      <c r="B179" s="10"/>
      <c r="C179" s="160"/>
      <c r="D179" s="56" t="s">
        <v>28</v>
      </c>
      <c r="E179" s="10"/>
      <c r="F179" s="325"/>
      <c r="G179" s="51">
        <f>IF(E179="-","-",E179*VLOOKUP($F$164,background!$B$3:$F$20,3,FALSE))</f>
        <v>0</v>
      </c>
      <c r="H179" s="50">
        <f>IF(E179="-","-",E179*VLOOKUP($F$164,background!$B$3:$F$20,5,FALSE))</f>
        <v>0</v>
      </c>
      <c r="I179" s="60"/>
      <c r="J179" s="61" t="s">
        <v>28</v>
      </c>
      <c r="K179" s="49" t="str">
        <f>IF(I179="","-",I179*VLOOKUP($J179,background!$B$3:$F$20,3,FALSE))</f>
        <v>-</v>
      </c>
      <c r="L179" s="50" t="str">
        <f>IF(I179="","-",I179*VLOOKUP($J179,background!$B$3:$F$20,5,FALSE))</f>
        <v>-</v>
      </c>
      <c r="M179" s="67"/>
      <c r="N179" s="67"/>
      <c r="O179" s="67"/>
      <c r="P179" s="67"/>
    </row>
    <row r="180" spans="1:16" ht="15" customHeight="1" thickBot="1" x14ac:dyDescent="0.3">
      <c r="A180" s="67"/>
      <c r="B180" s="12"/>
      <c r="C180" s="161"/>
      <c r="D180" s="57" t="s">
        <v>28</v>
      </c>
      <c r="E180" s="12"/>
      <c r="F180" s="326"/>
      <c r="G180" s="52">
        <f>IF(E180="-","-",E180*VLOOKUP($F$164,background!$B$3:$F$20,3,FALSE))</f>
        <v>0</v>
      </c>
      <c r="H180" s="53">
        <f>IF(E180="-","-",E180*VLOOKUP($F$164,background!$B$3:$F$20,5,FALSE))</f>
        <v>0</v>
      </c>
      <c r="I180" s="62"/>
      <c r="J180" s="63" t="s">
        <v>28</v>
      </c>
      <c r="K180" s="54" t="str">
        <f>IF(I180="","-",I180*VLOOKUP($J180,background!$B$3:$F$20,3,FALSE))</f>
        <v>-</v>
      </c>
      <c r="L180" s="53" t="str">
        <f>IF(I180="","-",I180*VLOOKUP($J180,background!$B$3:$F$20,5,FALSE))</f>
        <v>-</v>
      </c>
      <c r="M180" s="67"/>
      <c r="N180" s="67"/>
      <c r="O180" s="67"/>
      <c r="P180" s="67"/>
    </row>
    <row r="181" spans="1:16" ht="15" customHeight="1" thickBot="1" x14ac:dyDescent="0.3">
      <c r="A181" s="67"/>
      <c r="B181" s="67"/>
      <c r="C181" s="67"/>
      <c r="D181" s="67"/>
      <c r="E181" s="67"/>
      <c r="F181" s="67"/>
      <c r="G181" s="67"/>
      <c r="H181" s="67"/>
      <c r="I181" s="87"/>
      <c r="J181" s="87"/>
      <c r="K181" s="67"/>
      <c r="L181" s="67"/>
      <c r="M181" s="67"/>
      <c r="N181" s="67"/>
      <c r="O181" s="67"/>
      <c r="P181" s="67"/>
    </row>
    <row r="182" spans="1:16" ht="35.1" customHeight="1" thickBot="1" x14ac:dyDescent="0.3">
      <c r="A182" s="67"/>
      <c r="B182" s="153" t="s">
        <v>81</v>
      </c>
      <c r="C182" s="232" t="s">
        <v>61</v>
      </c>
      <c r="D182" s="233" t="s">
        <v>44</v>
      </c>
      <c r="E182" s="234" t="s">
        <v>45</v>
      </c>
      <c r="F182" s="67"/>
      <c r="G182" s="67"/>
      <c r="H182" s="67"/>
      <c r="I182" s="67"/>
      <c r="J182" s="67"/>
      <c r="K182" s="67"/>
      <c r="L182" s="67"/>
      <c r="M182" s="67"/>
      <c r="N182" s="67"/>
      <c r="O182" s="67"/>
      <c r="P182" s="67"/>
    </row>
    <row r="183" spans="1:16" ht="15" customHeight="1" thickTop="1" x14ac:dyDescent="0.25">
      <c r="A183" s="67"/>
      <c r="B183" s="58"/>
      <c r="C183" s="59" t="s">
        <v>28</v>
      </c>
      <c r="D183" s="49" t="str">
        <f>IF(B183="","-",B183*VLOOKUP($C183,background!$B$3:$F$20,3,FALSE))</f>
        <v>-</v>
      </c>
      <c r="E183" s="50" t="str">
        <f>IF(B183="","-",B183*VLOOKUP($C183,background!$B$3:$F$20,5,FALSE))</f>
        <v>-</v>
      </c>
      <c r="F183" s="67"/>
      <c r="G183" s="67"/>
      <c r="H183" s="67"/>
      <c r="I183" s="67"/>
      <c r="J183" s="67"/>
      <c r="K183" s="67"/>
      <c r="L183" s="67"/>
      <c r="M183" s="67"/>
      <c r="N183" s="67"/>
      <c r="O183" s="67"/>
      <c r="P183" s="67"/>
    </row>
    <row r="184" spans="1:16" ht="15" customHeight="1" x14ac:dyDescent="0.25">
      <c r="A184" s="67"/>
      <c r="B184" s="60"/>
      <c r="C184" s="61" t="s">
        <v>28</v>
      </c>
      <c r="D184" s="49" t="str">
        <f>IF(B184="","-",B184*VLOOKUP($C184,background!$B$3:$F$20,3,FALSE))</f>
        <v>-</v>
      </c>
      <c r="E184" s="50" t="str">
        <f>IF(B184="","-",B184*VLOOKUP($C184,background!$B$3:$F$20,5,FALSE))</f>
        <v>-</v>
      </c>
      <c r="F184" s="67"/>
      <c r="G184" s="67"/>
      <c r="H184" s="67"/>
      <c r="I184" s="67"/>
      <c r="J184" s="67"/>
      <c r="K184" s="67"/>
      <c r="L184" s="67"/>
      <c r="M184" s="67"/>
      <c r="N184" s="67"/>
      <c r="O184" s="67"/>
      <c r="P184" s="67"/>
    </row>
    <row r="185" spans="1:16" ht="15" customHeight="1" x14ac:dyDescent="0.25">
      <c r="A185" s="67"/>
      <c r="B185" s="60"/>
      <c r="C185" s="61" t="s">
        <v>28</v>
      </c>
      <c r="D185" s="49" t="str">
        <f>IF(B185="","-",B185*VLOOKUP($C185,background!$B$3:$F$20,3,FALSE))</f>
        <v>-</v>
      </c>
      <c r="E185" s="50" t="str">
        <f>IF(B185="","-",B185*VLOOKUP($C185,background!$B$3:$F$20,5,FALSE))</f>
        <v>-</v>
      </c>
      <c r="F185" s="67"/>
      <c r="G185" s="67"/>
      <c r="H185" s="67"/>
      <c r="I185" s="67"/>
      <c r="J185" s="67"/>
      <c r="K185" s="67"/>
      <c r="L185" s="67"/>
      <c r="M185" s="67"/>
      <c r="N185" s="67"/>
      <c r="O185" s="67"/>
      <c r="P185" s="67"/>
    </row>
    <row r="186" spans="1:16" ht="15" customHeight="1" x14ac:dyDescent="0.25">
      <c r="A186" s="67"/>
      <c r="B186" s="60"/>
      <c r="C186" s="61" t="s">
        <v>28</v>
      </c>
      <c r="D186" s="49" t="str">
        <f>IF(B186="","-",B186*VLOOKUP($C186,background!$B$3:$F$20,3,FALSE))</f>
        <v>-</v>
      </c>
      <c r="E186" s="50" t="str">
        <f>IF(B186="","-",B186*VLOOKUP($C186,background!$B$3:$F$20,5,FALSE))</f>
        <v>-</v>
      </c>
      <c r="F186" s="67"/>
      <c r="G186" s="67"/>
      <c r="H186" s="67"/>
      <c r="I186" s="67"/>
      <c r="J186" s="67"/>
      <c r="K186" s="67"/>
      <c r="L186" s="67"/>
      <c r="M186" s="67"/>
      <c r="N186" s="67"/>
      <c r="O186" s="67"/>
      <c r="P186" s="67"/>
    </row>
    <row r="187" spans="1:16" ht="15" customHeight="1" x14ac:dyDescent="0.25">
      <c r="A187" s="67"/>
      <c r="B187" s="60"/>
      <c r="C187" s="61" t="s">
        <v>28</v>
      </c>
      <c r="D187" s="49" t="str">
        <f>IF(B187="","-",B187*VLOOKUP($C187,background!$B$3:$F$20,3,FALSE))</f>
        <v>-</v>
      </c>
      <c r="E187" s="50" t="str">
        <f>IF(B187="","-",B187*VLOOKUP($C187,background!$B$3:$F$20,5,FALSE))</f>
        <v>-</v>
      </c>
      <c r="F187" s="67"/>
      <c r="G187" s="67"/>
      <c r="H187" s="67"/>
      <c r="I187" s="67"/>
      <c r="J187" s="67"/>
      <c r="K187" s="67"/>
      <c r="L187" s="67"/>
      <c r="M187" s="67"/>
      <c r="N187" s="67"/>
      <c r="O187" s="67"/>
      <c r="P187" s="67"/>
    </row>
    <row r="188" spans="1:16" ht="15" customHeight="1" x14ac:dyDescent="0.25">
      <c r="A188" s="67"/>
      <c r="B188" s="60"/>
      <c r="C188" s="61" t="s">
        <v>28</v>
      </c>
      <c r="D188" s="49" t="str">
        <f>IF(B188="","-",B188*VLOOKUP($C188,background!$B$3:$F$20,3,FALSE))</f>
        <v>-</v>
      </c>
      <c r="E188" s="50" t="str">
        <f>IF(B188="","-",B188*VLOOKUP($C188,background!$B$3:$F$20,5,FALSE))</f>
        <v>-</v>
      </c>
      <c r="F188" s="67"/>
      <c r="G188" s="67"/>
      <c r="H188" s="67"/>
      <c r="I188" s="67"/>
      <c r="J188" s="67"/>
      <c r="K188" s="67"/>
      <c r="L188" s="67"/>
      <c r="M188" s="67"/>
      <c r="N188" s="67"/>
      <c r="O188" s="67"/>
      <c r="P188" s="67"/>
    </row>
    <row r="189" spans="1:16" ht="15" customHeight="1" x14ac:dyDescent="0.25">
      <c r="A189" s="67"/>
      <c r="B189" s="60"/>
      <c r="C189" s="61" t="s">
        <v>28</v>
      </c>
      <c r="D189" s="49" t="str">
        <f>IF(B189="","-",B189*VLOOKUP($C189,background!$B$3:$F$20,3,FALSE))</f>
        <v>-</v>
      </c>
      <c r="E189" s="50" t="str">
        <f>IF(B189="","-",B189*VLOOKUP($C189,background!$B$3:$F$20,5,FALSE))</f>
        <v>-</v>
      </c>
      <c r="F189" s="67"/>
      <c r="G189" s="67"/>
      <c r="H189" s="67"/>
      <c r="I189" s="67"/>
      <c r="J189" s="67"/>
      <c r="K189" s="67"/>
      <c r="L189" s="67"/>
      <c r="M189" s="67"/>
      <c r="N189" s="67"/>
      <c r="O189" s="67"/>
      <c r="P189" s="67"/>
    </row>
    <row r="190" spans="1:16" ht="15" customHeight="1" x14ac:dyDescent="0.25">
      <c r="A190" s="67"/>
      <c r="B190" s="60"/>
      <c r="C190" s="61" t="s">
        <v>28</v>
      </c>
      <c r="D190" s="49" t="str">
        <f>IF(B190="","-",B190*VLOOKUP($C190,background!$B$3:$F$20,3,FALSE))</f>
        <v>-</v>
      </c>
      <c r="E190" s="50" t="str">
        <f>IF(B190="","-",B190*VLOOKUP($C190,background!$B$3:$F$20,5,FALSE))</f>
        <v>-</v>
      </c>
      <c r="F190" s="67"/>
      <c r="G190" s="67"/>
      <c r="H190" s="67"/>
      <c r="I190" s="67"/>
      <c r="J190" s="67"/>
      <c r="K190" s="67"/>
      <c r="L190" s="67"/>
      <c r="M190" s="67"/>
      <c r="N190" s="67"/>
      <c r="O190" s="67"/>
      <c r="P190" s="67"/>
    </row>
    <row r="191" spans="1:16" ht="15" customHeight="1" x14ac:dyDescent="0.25">
      <c r="A191" s="67"/>
      <c r="B191" s="60"/>
      <c r="C191" s="61" t="s">
        <v>28</v>
      </c>
      <c r="D191" s="49" t="str">
        <f>IF(B191="","-",B191*VLOOKUP($C191,background!$B$3:$F$20,3,FALSE))</f>
        <v>-</v>
      </c>
      <c r="E191" s="50" t="str">
        <f>IF(B191="","-",B191*VLOOKUP($C191,background!$B$3:$F$20,5,FALSE))</f>
        <v>-</v>
      </c>
      <c r="F191" s="67"/>
      <c r="G191" s="67"/>
      <c r="H191" s="67"/>
      <c r="I191" s="67"/>
      <c r="J191" s="67"/>
      <c r="K191" s="67"/>
      <c r="L191" s="67"/>
      <c r="M191" s="67"/>
      <c r="N191" s="67"/>
      <c r="O191" s="67"/>
      <c r="P191" s="67"/>
    </row>
    <row r="192" spans="1:16" ht="15" customHeight="1" x14ac:dyDescent="0.25">
      <c r="A192" s="67"/>
      <c r="B192" s="60"/>
      <c r="C192" s="61" t="s">
        <v>28</v>
      </c>
      <c r="D192" s="49" t="str">
        <f>IF(B192="","-",B192*VLOOKUP($C192,background!$B$3:$F$20,3,FALSE))</f>
        <v>-</v>
      </c>
      <c r="E192" s="50" t="str">
        <f>IF(B192="","-",B192*VLOOKUP($C192,background!$B$3:$F$20,5,FALSE))</f>
        <v>-</v>
      </c>
      <c r="F192" s="67"/>
      <c r="G192" s="67"/>
      <c r="H192" s="67"/>
      <c r="I192" s="67"/>
      <c r="J192" s="67"/>
      <c r="K192" s="67"/>
      <c r="L192" s="67"/>
      <c r="M192" s="67"/>
      <c r="N192" s="67"/>
      <c r="O192" s="67"/>
      <c r="P192" s="67"/>
    </row>
    <row r="193" spans="1:16" ht="15" customHeight="1" x14ac:dyDescent="0.25">
      <c r="A193" s="67"/>
      <c r="B193" s="60"/>
      <c r="C193" s="61" t="s">
        <v>28</v>
      </c>
      <c r="D193" s="49" t="str">
        <f>IF(B193="","-",B193*VLOOKUP($C193,background!$B$3:$F$20,3,FALSE))</f>
        <v>-</v>
      </c>
      <c r="E193" s="50" t="str">
        <f>IF(B193="","-",B193*VLOOKUP($C193,background!$B$3:$F$20,5,FALSE))</f>
        <v>-</v>
      </c>
      <c r="F193" s="67"/>
      <c r="G193" s="67"/>
      <c r="H193" s="67"/>
      <c r="I193" s="67"/>
      <c r="J193" s="67"/>
      <c r="K193" s="67"/>
      <c r="L193" s="67"/>
      <c r="M193" s="67"/>
      <c r="N193" s="67"/>
      <c r="O193" s="67"/>
      <c r="P193" s="67"/>
    </row>
    <row r="194" spans="1:16" ht="15" customHeight="1" x14ac:dyDescent="0.25">
      <c r="A194" s="67"/>
      <c r="B194" s="60"/>
      <c r="C194" s="61" t="s">
        <v>28</v>
      </c>
      <c r="D194" s="49" t="str">
        <f>IF(B194="","-",B194*VLOOKUP($C194,background!$B$3:$F$20,3,FALSE))</f>
        <v>-</v>
      </c>
      <c r="E194" s="50" t="str">
        <f>IF(B194="","-",B194*VLOOKUP($C194,background!$B$3:$F$20,5,FALSE))</f>
        <v>-</v>
      </c>
      <c r="F194" s="67"/>
      <c r="G194" s="67"/>
      <c r="H194" s="67"/>
      <c r="I194" s="67"/>
      <c r="J194" s="67"/>
      <c r="K194" s="67"/>
      <c r="L194" s="67"/>
      <c r="M194" s="67"/>
      <c r="N194" s="67"/>
      <c r="O194" s="67"/>
      <c r="P194" s="67"/>
    </row>
    <row r="195" spans="1:16" ht="15" customHeight="1" x14ac:dyDescent="0.25">
      <c r="A195" s="67"/>
      <c r="B195" s="60"/>
      <c r="C195" s="61" t="s">
        <v>28</v>
      </c>
      <c r="D195" s="49" t="str">
        <f>IF(B195="","-",B195*VLOOKUP($C195,background!$B$3:$F$20,3,FALSE))</f>
        <v>-</v>
      </c>
      <c r="E195" s="50" t="str">
        <f>IF(B195="","-",B195*VLOOKUP($C195,background!$B$3:$F$20,5,FALSE))</f>
        <v>-</v>
      </c>
      <c r="F195" s="67"/>
      <c r="G195" s="67"/>
      <c r="H195" s="67"/>
      <c r="I195" s="67"/>
      <c r="J195" s="67"/>
      <c r="K195" s="67"/>
      <c r="L195" s="67"/>
      <c r="M195" s="67"/>
      <c r="N195" s="67"/>
      <c r="O195" s="67"/>
      <c r="P195" s="67"/>
    </row>
    <row r="196" spans="1:16" ht="15" customHeight="1" x14ac:dyDescent="0.25">
      <c r="A196" s="67"/>
      <c r="B196" s="60"/>
      <c r="C196" s="61" t="s">
        <v>28</v>
      </c>
      <c r="D196" s="49" t="str">
        <f>IF(B196="","-",B196*VLOOKUP($C196,background!$B$3:$F$20,3,FALSE))</f>
        <v>-</v>
      </c>
      <c r="E196" s="50" t="str">
        <f>IF(B196="","-",B196*VLOOKUP($C196,background!$B$3:$F$20,5,FALSE))</f>
        <v>-</v>
      </c>
      <c r="F196" s="67"/>
      <c r="G196" s="67"/>
      <c r="H196" s="67"/>
      <c r="I196" s="67"/>
      <c r="J196" s="67"/>
      <c r="K196" s="67"/>
      <c r="L196" s="67"/>
      <c r="M196" s="67"/>
      <c r="N196" s="67"/>
      <c r="O196" s="67"/>
      <c r="P196" s="67"/>
    </row>
    <row r="197" spans="1:16" ht="15" customHeight="1" x14ac:dyDescent="0.25">
      <c r="A197" s="67"/>
      <c r="B197" s="60"/>
      <c r="C197" s="61" t="s">
        <v>28</v>
      </c>
      <c r="D197" s="49" t="str">
        <f>IF(B197="","-",B197*VLOOKUP($C197,background!$B$3:$F$20,3,FALSE))</f>
        <v>-</v>
      </c>
      <c r="E197" s="50" t="str">
        <f>IF(B197="","-",B197*VLOOKUP($C197,background!$B$3:$F$20,5,FALSE))</f>
        <v>-</v>
      </c>
      <c r="F197" s="67"/>
      <c r="G197" s="67"/>
      <c r="H197" s="67"/>
      <c r="I197" s="67"/>
      <c r="J197" s="67"/>
      <c r="K197" s="67"/>
      <c r="L197" s="67"/>
      <c r="M197" s="67"/>
      <c r="N197" s="67"/>
      <c r="O197" s="67"/>
      <c r="P197" s="67"/>
    </row>
    <row r="198" spans="1:16" ht="15" customHeight="1" x14ac:dyDescent="0.25">
      <c r="A198" s="67"/>
      <c r="B198" s="60"/>
      <c r="C198" s="61" t="s">
        <v>28</v>
      </c>
      <c r="D198" s="49" t="str">
        <f>IF(B198="","-",B198*VLOOKUP($C198,background!$B$3:$F$20,3,FALSE))</f>
        <v>-</v>
      </c>
      <c r="E198" s="50" t="str">
        <f>IF(B198="","-",B198*VLOOKUP($C198,background!$B$3:$F$20,5,FALSE))</f>
        <v>-</v>
      </c>
      <c r="F198" s="67"/>
      <c r="G198" s="67"/>
      <c r="H198" s="67"/>
      <c r="I198" s="67"/>
      <c r="J198" s="67"/>
      <c r="K198" s="67"/>
      <c r="L198" s="67"/>
      <c r="M198" s="67"/>
      <c r="N198" s="67"/>
      <c r="O198" s="67"/>
      <c r="P198" s="67"/>
    </row>
    <row r="199" spans="1:16" ht="15" customHeight="1" thickBot="1" x14ac:dyDescent="0.3">
      <c r="A199" s="67"/>
      <c r="B199" s="62"/>
      <c r="C199" s="63" t="s">
        <v>28</v>
      </c>
      <c r="D199" s="54" t="str">
        <f>IF(B199="","-",B199*VLOOKUP($C199,background!$B$3:$F$20,3,FALSE))</f>
        <v>-</v>
      </c>
      <c r="E199" s="53" t="str">
        <f>IF(B199="","-",B199*VLOOKUP($C199,background!$B$3:$F$20,5,FALSE))</f>
        <v>-</v>
      </c>
      <c r="F199" s="67"/>
      <c r="G199" s="67"/>
      <c r="H199" s="67"/>
      <c r="I199" s="67"/>
      <c r="J199" s="67"/>
      <c r="K199" s="67"/>
      <c r="L199" s="67"/>
      <c r="M199" s="67"/>
      <c r="N199" s="67"/>
      <c r="O199" s="67"/>
      <c r="P199" s="67"/>
    </row>
    <row r="200" spans="1:16" ht="15" customHeight="1" thickBot="1" x14ac:dyDescent="0.3">
      <c r="A200" s="67"/>
      <c r="B200" s="67"/>
      <c r="C200" s="67"/>
      <c r="D200" s="67"/>
      <c r="E200" s="67"/>
      <c r="F200" s="67"/>
      <c r="G200" s="67"/>
      <c r="H200" s="67"/>
      <c r="I200" s="67"/>
      <c r="J200" s="67"/>
      <c r="K200" s="67"/>
      <c r="L200" s="67"/>
      <c r="M200" s="67"/>
      <c r="N200" s="67"/>
      <c r="O200" s="67"/>
      <c r="P200" s="67"/>
    </row>
    <row r="201" spans="1:16" ht="15" customHeight="1" x14ac:dyDescent="0.25">
      <c r="A201" s="67"/>
      <c r="B201" s="318" t="s">
        <v>125</v>
      </c>
      <c r="C201" s="319"/>
      <c r="D201" s="319"/>
      <c r="E201" s="319"/>
      <c r="F201" s="146" t="s">
        <v>57</v>
      </c>
      <c r="G201" s="147" t="s">
        <v>58</v>
      </c>
      <c r="H201" s="67"/>
      <c r="I201" s="67"/>
      <c r="J201" s="67"/>
      <c r="K201" s="67"/>
      <c r="L201" s="67"/>
      <c r="M201" s="67"/>
      <c r="N201" s="67"/>
      <c r="O201" s="67"/>
      <c r="P201" s="67"/>
    </row>
    <row r="202" spans="1:16" ht="15" customHeight="1" thickBot="1" x14ac:dyDescent="0.3">
      <c r="A202" s="67"/>
      <c r="B202" s="320"/>
      <c r="C202" s="321"/>
      <c r="D202" s="321"/>
      <c r="E202" s="321"/>
      <c r="F202" s="41">
        <f>SUM(G164:G180)+SUM(K164:K180)-SUM(D183:D199)</f>
        <v>0</v>
      </c>
      <c r="G202" s="64">
        <f>SUM(H164:H180)+SUM(L164:L180)-SUM(E183:E199)</f>
        <v>0</v>
      </c>
      <c r="H202" s="67"/>
      <c r="I202" s="67"/>
      <c r="J202" s="67"/>
      <c r="K202" s="67"/>
      <c r="L202" s="67"/>
      <c r="M202" s="67"/>
      <c r="N202" s="67"/>
      <c r="O202" s="67"/>
      <c r="P202" s="67"/>
    </row>
    <row r="203" spans="1:16" x14ac:dyDescent="0.25">
      <c r="A203" s="67"/>
      <c r="B203" s="67"/>
      <c r="C203" s="67"/>
      <c r="D203" s="67"/>
      <c r="E203" s="67"/>
      <c r="F203" s="67"/>
      <c r="G203" s="67"/>
      <c r="H203" s="67"/>
      <c r="I203" s="67"/>
      <c r="J203" s="67"/>
      <c r="K203" s="67"/>
      <c r="L203" s="67"/>
      <c r="M203" s="67"/>
      <c r="N203" s="67"/>
      <c r="O203" s="67"/>
      <c r="P203" s="67"/>
    </row>
    <row r="204" spans="1:16" x14ac:dyDescent="0.25">
      <c r="A204" s="67"/>
      <c r="B204" s="67"/>
      <c r="C204" s="67"/>
      <c r="D204" s="67"/>
      <c r="E204" s="67"/>
      <c r="F204" s="67"/>
      <c r="G204" s="67"/>
      <c r="H204" s="67"/>
      <c r="I204" s="67"/>
      <c r="J204" s="67"/>
      <c r="K204" s="67"/>
      <c r="L204" s="67"/>
      <c r="M204" s="67"/>
      <c r="N204" s="67"/>
      <c r="O204" s="67"/>
      <c r="P204" s="67"/>
    </row>
    <row r="205" spans="1:16" x14ac:dyDescent="0.25">
      <c r="A205" s="67"/>
      <c r="B205" s="67"/>
      <c r="C205" s="67"/>
      <c r="D205" s="67"/>
      <c r="E205" s="67"/>
      <c r="F205" s="67"/>
      <c r="G205" s="67"/>
      <c r="H205" s="67"/>
      <c r="I205" s="67"/>
      <c r="J205" s="67"/>
      <c r="K205" s="67"/>
      <c r="L205" s="67"/>
      <c r="M205" s="67"/>
      <c r="N205" s="67"/>
      <c r="O205" s="67"/>
      <c r="P205" s="67"/>
    </row>
    <row r="206" spans="1:16" x14ac:dyDescent="0.25">
      <c r="A206" s="67"/>
      <c r="B206" s="67"/>
      <c r="C206" s="67"/>
      <c r="D206" s="67"/>
      <c r="E206" s="67"/>
      <c r="F206" s="67"/>
      <c r="G206" s="67"/>
      <c r="H206" s="67"/>
      <c r="I206" s="67"/>
      <c r="J206" s="67"/>
      <c r="K206" s="67"/>
      <c r="L206" s="67"/>
      <c r="M206" s="67"/>
      <c r="N206" s="67"/>
      <c r="O206" s="67"/>
      <c r="P206" s="67"/>
    </row>
    <row r="207" spans="1:16" x14ac:dyDescent="0.25">
      <c r="A207" s="67"/>
      <c r="B207" s="67"/>
      <c r="C207" s="67"/>
      <c r="D207" s="67"/>
      <c r="E207" s="67"/>
      <c r="F207" s="67"/>
      <c r="G207" s="67"/>
      <c r="H207" s="67"/>
      <c r="I207" s="67"/>
      <c r="J207" s="67"/>
      <c r="K207" s="67"/>
      <c r="L207" s="67"/>
      <c r="M207" s="67"/>
      <c r="N207" s="67"/>
      <c r="O207" s="67"/>
      <c r="P207" s="67"/>
    </row>
    <row r="208" spans="1:16" x14ac:dyDescent="0.25">
      <c r="A208" s="67"/>
      <c r="B208" s="67"/>
      <c r="C208" s="67"/>
      <c r="D208" s="67"/>
      <c r="E208" s="67"/>
      <c r="F208" s="67"/>
      <c r="G208" s="67"/>
      <c r="H208" s="67"/>
      <c r="I208" s="67"/>
      <c r="J208" s="67"/>
      <c r="K208" s="67"/>
      <c r="L208" s="67"/>
      <c r="M208" s="67"/>
      <c r="N208" s="67"/>
      <c r="O208" s="67"/>
      <c r="P208" s="67"/>
    </row>
    <row r="209" spans="1:16" x14ac:dyDescent="0.25">
      <c r="A209" s="67"/>
      <c r="B209" s="67"/>
      <c r="C209" s="67"/>
      <c r="D209" s="67"/>
      <c r="E209" s="67"/>
      <c r="F209" s="67"/>
      <c r="G209" s="67"/>
      <c r="H209" s="67"/>
      <c r="I209" s="67"/>
      <c r="J209" s="67"/>
      <c r="K209" s="67"/>
      <c r="L209" s="67"/>
      <c r="M209" s="67"/>
      <c r="N209" s="67"/>
      <c r="O209" s="67"/>
      <c r="P209" s="67"/>
    </row>
    <row r="210" spans="1:16" x14ac:dyDescent="0.25">
      <c r="A210" s="67"/>
      <c r="B210" s="67"/>
      <c r="C210" s="67"/>
      <c r="D210" s="67"/>
      <c r="E210" s="67"/>
      <c r="F210" s="67"/>
      <c r="G210" s="67"/>
      <c r="H210" s="67"/>
      <c r="I210" s="67"/>
      <c r="J210" s="67"/>
      <c r="K210" s="67"/>
      <c r="L210" s="67"/>
      <c r="M210" s="67"/>
      <c r="N210" s="67"/>
      <c r="O210" s="67"/>
      <c r="P210" s="67"/>
    </row>
    <row r="211" spans="1:16" x14ac:dyDescent="0.25">
      <c r="A211" s="67"/>
      <c r="B211" s="67"/>
      <c r="C211" s="67"/>
      <c r="D211" s="67"/>
      <c r="E211" s="67"/>
      <c r="F211" s="67"/>
      <c r="G211" s="67"/>
      <c r="H211" s="67"/>
      <c r="I211" s="67"/>
      <c r="J211" s="67"/>
      <c r="K211" s="67"/>
      <c r="L211" s="67"/>
      <c r="M211" s="67"/>
      <c r="N211" s="67"/>
      <c r="O211" s="67"/>
      <c r="P211" s="67"/>
    </row>
    <row r="212" spans="1:16" x14ac:dyDescent="0.25">
      <c r="A212" s="67"/>
      <c r="B212" s="67"/>
      <c r="C212" s="67"/>
      <c r="D212" s="67"/>
      <c r="E212" s="67"/>
      <c r="F212" s="67"/>
      <c r="G212" s="67"/>
      <c r="H212" s="67"/>
      <c r="I212" s="67"/>
      <c r="J212" s="67"/>
      <c r="K212" s="67"/>
      <c r="L212" s="67"/>
      <c r="M212" s="67"/>
      <c r="N212" s="67"/>
      <c r="O212" s="67"/>
      <c r="P212" s="67"/>
    </row>
    <row r="213" spans="1:16" x14ac:dyDescent="0.25">
      <c r="A213" s="67"/>
      <c r="B213" s="67"/>
      <c r="C213" s="67"/>
      <c r="D213" s="67"/>
      <c r="E213" s="67"/>
      <c r="F213" s="67"/>
      <c r="G213" s="67"/>
      <c r="H213" s="67"/>
      <c r="I213" s="67"/>
      <c r="J213" s="67"/>
      <c r="K213" s="67"/>
      <c r="L213" s="67"/>
      <c r="M213" s="67"/>
      <c r="N213" s="67"/>
      <c r="O213" s="67"/>
      <c r="P213" s="67"/>
    </row>
  </sheetData>
  <sheetProtection password="CAD1" sheet="1" objects="1" scenarios="1"/>
  <protectedRanges>
    <protectedRange sqref="D87:O126" name="Range4"/>
    <protectedRange sqref="B14:O32" name="Range1"/>
    <protectedRange sqref="B40:C79" name="Range2"/>
    <protectedRange sqref="F40:G79" name="Range3"/>
    <protectedRange sqref="E134:E150" name="Range5"/>
    <protectedRange sqref="B161" name="Range6"/>
    <protectedRange sqref="B164:E180" name="Range7"/>
    <protectedRange sqref="I164:J180" name="Range8"/>
    <protectedRange sqref="B183:C199" name="Range9"/>
  </protectedRanges>
  <mergeCells count="16">
    <mergeCell ref="A81:F82"/>
    <mergeCell ref="A2:F3"/>
    <mergeCell ref="A5:A6"/>
    <mergeCell ref="B5:D6"/>
    <mergeCell ref="A8:F9"/>
    <mergeCell ref="A34:H35"/>
    <mergeCell ref="E163:F163"/>
    <mergeCell ref="I163:J163"/>
    <mergeCell ref="F164:F180"/>
    <mergeCell ref="B201:E202"/>
    <mergeCell ref="A128:F129"/>
    <mergeCell ref="C133:D133"/>
    <mergeCell ref="H133:J133"/>
    <mergeCell ref="B152:E153"/>
    <mergeCell ref="A155:F156"/>
    <mergeCell ref="B161:J161"/>
  </mergeCells>
  <conditionalFormatting sqref="D14:O32">
    <cfRule type="cellIs" dxfId="12" priority="3" operator="equal">
      <formula>"No"</formula>
    </cfRule>
    <cfRule type="cellIs" dxfId="11" priority="4" operator="equal">
      <formula>"Yes"</formula>
    </cfRule>
  </conditionalFormatting>
  <conditionalFormatting sqref="C166:C180">
    <cfRule type="cellIs" dxfId="10" priority="5" operator="lessThan">
      <formula>#REF!</formula>
    </cfRule>
  </conditionalFormatting>
  <conditionalFormatting sqref="C166:C180">
    <cfRule type="cellIs" dxfId="9" priority="6" operator="lessThan">
      <formula>#REF!</formula>
    </cfRule>
  </conditionalFormatting>
  <conditionalFormatting sqref="C164:C165">
    <cfRule type="cellIs" dxfId="8" priority="1" operator="lessThan">
      <formula>#REF!</formula>
    </cfRule>
  </conditionalFormatting>
  <conditionalFormatting sqref="C164:C165">
    <cfRule type="cellIs" dxfId="7" priority="2" operator="lessThan">
      <formula>#REF!</formula>
    </cfRule>
  </conditionalFormatting>
  <dataValidations count="1">
    <dataValidation type="list" allowBlank="1" showInputMessage="1" showErrorMessage="1" sqref="B80">
      <formula1>$B$14:$B$32</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8">
        <x14:dataValidation type="list" allowBlank="1" showInputMessage="1" showErrorMessage="1">
          <x14:formula1>
            <xm:f>background!$L$2:$L$3</xm:f>
          </x14:formula1>
          <xm:sqref>B5</xm:sqref>
        </x14:dataValidation>
        <x14:dataValidation type="list" allowBlank="1" showInputMessage="1" showErrorMessage="1">
          <x14:formula1>
            <xm:f>background!$D$25:$D$41</xm:f>
          </x14:formula1>
          <xm:sqref>J164:J180</xm:sqref>
        </x14:dataValidation>
        <x14:dataValidation type="list" allowBlank="1" showInputMessage="1" showErrorMessage="1">
          <x14:formula1>
            <xm:f>background!$K$2:$K$4</xm:f>
          </x14:formula1>
          <xm:sqref>D164:D180</xm:sqref>
        </x14:dataValidation>
        <x14:dataValidation type="list" allowBlank="1" showInputMessage="1" showErrorMessage="1">
          <x14:formula1>
            <xm:f>background!$J$2:$J$4</xm:f>
          </x14:formula1>
          <xm:sqref>E134:E150</xm:sqref>
        </x14:dataValidation>
        <x14:dataValidation type="list" allowBlank="1" showInputMessage="1" showErrorMessage="1">
          <x14:formula1>
            <xm:f>background!$I$2:$I$4</xm:f>
          </x14:formula1>
          <xm:sqref>D14:O32</xm:sqref>
        </x14:dataValidation>
        <x14:dataValidation type="list" allowBlank="1" showInputMessage="1" showErrorMessage="1">
          <x14:formula1>
            <xm:f>background!$B$3:$B$20</xm:f>
          </x14:formula1>
          <xm:sqref>C40:C80</xm:sqref>
        </x14:dataValidation>
        <x14:dataValidation type="list" allowBlank="1" showInputMessage="1" showErrorMessage="1">
          <x14:formula1>
            <xm:f>background!$H$2:$H$4</xm:f>
          </x14:formula1>
          <xm:sqref>F40:F80</xm:sqref>
        </x14:dataValidation>
        <x14:dataValidation type="list" allowBlank="1" showInputMessage="1" showErrorMessage="1">
          <x14:formula1>
            <xm:f>background!$B$24:$B$26</xm:f>
          </x14:formula1>
          <xm:sqref>J181:J189 C183:C199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0000"/>
  </sheetPr>
  <dimension ref="A1:S60"/>
  <sheetViews>
    <sheetView topLeftCell="B6" zoomScaleNormal="100" workbookViewId="0">
      <selection activeCell="C38" sqref="C38"/>
    </sheetView>
  </sheetViews>
  <sheetFormatPr defaultRowHeight="15" x14ac:dyDescent="0.25"/>
  <cols>
    <col min="2" max="2" width="30.7109375" customWidth="1"/>
    <col min="3" max="4" width="15.7109375" customWidth="1"/>
    <col min="5" max="5" width="20.7109375" customWidth="1"/>
    <col min="6" max="8" width="15.7109375" customWidth="1"/>
    <col min="9" max="9" width="20.7109375" customWidth="1"/>
    <col min="10" max="11" width="10.7109375" customWidth="1"/>
    <col min="12" max="15" width="15.7109375" customWidth="1"/>
  </cols>
  <sheetData>
    <row r="1" spans="1:19" ht="20.100000000000001" customHeight="1" x14ac:dyDescent="0.25">
      <c r="A1" s="93"/>
      <c r="B1" s="94"/>
      <c r="C1" s="93"/>
      <c r="D1" s="93"/>
      <c r="E1" s="93"/>
      <c r="F1" s="93"/>
      <c r="G1" s="93"/>
      <c r="H1" s="93"/>
      <c r="I1" s="93"/>
      <c r="J1" s="93"/>
      <c r="K1" s="93"/>
      <c r="L1" s="93"/>
      <c r="M1" s="67"/>
      <c r="N1" s="67"/>
      <c r="O1" s="67"/>
      <c r="P1" s="67"/>
      <c r="Q1" s="67"/>
      <c r="R1" s="67"/>
      <c r="S1" s="67"/>
    </row>
    <row r="2" spans="1:19" ht="20.100000000000001" customHeight="1" thickBot="1" x14ac:dyDescent="0.3">
      <c r="A2" s="93"/>
      <c r="B2" s="94"/>
      <c r="C2" s="93"/>
      <c r="D2" s="93"/>
      <c r="E2" s="93"/>
      <c r="F2" s="93"/>
      <c r="G2" s="93"/>
      <c r="H2" s="93"/>
      <c r="I2" s="93"/>
      <c r="J2" s="93"/>
      <c r="K2" s="93"/>
      <c r="L2" s="93"/>
      <c r="M2" s="67"/>
      <c r="N2" s="67"/>
      <c r="O2" s="67"/>
      <c r="P2" s="67"/>
      <c r="Q2" s="67"/>
      <c r="R2" s="67"/>
      <c r="S2" s="67"/>
    </row>
    <row r="3" spans="1:19" ht="20.100000000000001" customHeight="1" thickBot="1" x14ac:dyDescent="0.3">
      <c r="A3" s="67"/>
      <c r="B3" s="169" t="s">
        <v>98</v>
      </c>
      <c r="C3" s="170"/>
      <c r="D3" s="170"/>
      <c r="E3" s="170"/>
      <c r="F3" s="170"/>
      <c r="G3" s="170"/>
      <c r="H3" s="170"/>
      <c r="I3" s="170"/>
      <c r="J3" s="171"/>
      <c r="K3" s="67"/>
      <c r="L3" s="67"/>
      <c r="M3" s="67"/>
      <c r="N3" s="67"/>
      <c r="O3" s="67"/>
      <c r="P3" s="67"/>
      <c r="Q3" s="67"/>
      <c r="R3" s="67"/>
      <c r="S3" s="67"/>
    </row>
    <row r="4" spans="1:19" ht="20.100000000000001" customHeight="1" x14ac:dyDescent="0.25">
      <c r="A4" s="67"/>
      <c r="B4" s="346" t="str">
        <f>IF('Form Inputs'!B161="","",'Form Inputs'!B161)</f>
        <v/>
      </c>
      <c r="C4" s="347"/>
      <c r="D4" s="347"/>
      <c r="E4" s="347"/>
      <c r="F4" s="347"/>
      <c r="G4" s="347"/>
      <c r="H4" s="347"/>
      <c r="I4" s="347"/>
      <c r="J4" s="348"/>
      <c r="K4" s="89"/>
      <c r="L4" s="89"/>
      <c r="M4" s="89"/>
      <c r="N4" s="89"/>
      <c r="O4" s="89"/>
      <c r="P4" s="89"/>
      <c r="Q4" s="67"/>
      <c r="R4" s="67"/>
      <c r="S4" s="67"/>
    </row>
    <row r="5" spans="1:19" ht="20.100000000000001" customHeight="1" x14ac:dyDescent="0.25">
      <c r="A5" s="67"/>
      <c r="B5" s="346"/>
      <c r="C5" s="347"/>
      <c r="D5" s="347"/>
      <c r="E5" s="347"/>
      <c r="F5" s="347"/>
      <c r="G5" s="347"/>
      <c r="H5" s="347"/>
      <c r="I5" s="347"/>
      <c r="J5" s="348"/>
      <c r="K5" s="89"/>
      <c r="L5" s="89"/>
      <c r="M5" s="89"/>
      <c r="N5" s="89"/>
      <c r="O5" s="89"/>
      <c r="P5" s="89"/>
      <c r="Q5" s="67"/>
      <c r="R5" s="67"/>
      <c r="S5" s="67"/>
    </row>
    <row r="6" spans="1:19" ht="20.100000000000001" customHeight="1" x14ac:dyDescent="0.25">
      <c r="A6" s="67"/>
      <c r="B6" s="346"/>
      <c r="C6" s="347"/>
      <c r="D6" s="347"/>
      <c r="E6" s="347"/>
      <c r="F6" s="347"/>
      <c r="G6" s="347"/>
      <c r="H6" s="347"/>
      <c r="I6" s="347"/>
      <c r="J6" s="348"/>
      <c r="K6" s="89"/>
      <c r="L6" s="89"/>
      <c r="M6" s="89"/>
      <c r="N6" s="89"/>
      <c r="O6" s="89"/>
      <c r="P6" s="89"/>
      <c r="Q6" s="67"/>
      <c r="R6" s="67"/>
      <c r="S6" s="67"/>
    </row>
    <row r="7" spans="1:19" ht="20.100000000000001" customHeight="1" thickBot="1" x14ac:dyDescent="0.3">
      <c r="A7" s="67"/>
      <c r="B7" s="349"/>
      <c r="C7" s="350"/>
      <c r="D7" s="350"/>
      <c r="E7" s="350"/>
      <c r="F7" s="350"/>
      <c r="G7" s="350"/>
      <c r="H7" s="350"/>
      <c r="I7" s="350"/>
      <c r="J7" s="351"/>
      <c r="K7" s="89"/>
      <c r="L7" s="89"/>
      <c r="M7" s="89"/>
      <c r="N7" s="89"/>
      <c r="O7" s="89"/>
      <c r="P7" s="89"/>
      <c r="Q7" s="67"/>
      <c r="R7" s="67"/>
      <c r="S7" s="67"/>
    </row>
    <row r="8" spans="1:19" ht="15" customHeight="1" thickBot="1" x14ac:dyDescent="0.3">
      <c r="A8" s="67"/>
      <c r="B8" s="88"/>
      <c r="C8" s="88"/>
      <c r="D8" s="88"/>
      <c r="E8" s="88"/>
      <c r="F8" s="88"/>
      <c r="G8" s="88"/>
      <c r="H8" s="88"/>
      <c r="I8" s="88"/>
      <c r="J8" s="88"/>
      <c r="K8" s="89"/>
      <c r="L8" s="413" t="s">
        <v>122</v>
      </c>
      <c r="M8" s="414"/>
      <c r="N8" s="414"/>
      <c r="O8" s="415"/>
      <c r="P8" s="89"/>
      <c r="Q8" s="67"/>
      <c r="R8" s="67"/>
      <c r="S8" s="67"/>
    </row>
    <row r="9" spans="1:19" ht="15" customHeight="1" x14ac:dyDescent="0.25">
      <c r="A9" s="67"/>
      <c r="B9" s="413" t="s">
        <v>123</v>
      </c>
      <c r="C9" s="414"/>
      <c r="D9" s="414"/>
      <c r="E9" s="414"/>
      <c r="F9" s="414"/>
      <c r="G9" s="414"/>
      <c r="H9" s="414"/>
      <c r="I9" s="414"/>
      <c r="J9" s="415"/>
      <c r="K9" s="67"/>
      <c r="L9" s="416"/>
      <c r="M9" s="417"/>
      <c r="N9" s="417"/>
      <c r="O9" s="418"/>
      <c r="P9" s="67"/>
      <c r="Q9" s="67"/>
      <c r="R9" s="67"/>
      <c r="S9" s="67"/>
    </row>
    <row r="10" spans="1:19" ht="15" customHeight="1" x14ac:dyDescent="0.25">
      <c r="A10" s="67"/>
      <c r="B10" s="416"/>
      <c r="C10" s="417"/>
      <c r="D10" s="417"/>
      <c r="E10" s="417"/>
      <c r="F10" s="417"/>
      <c r="G10" s="417"/>
      <c r="H10" s="417"/>
      <c r="I10" s="417"/>
      <c r="J10" s="418"/>
      <c r="K10" s="67"/>
      <c r="L10" s="416"/>
      <c r="M10" s="417"/>
      <c r="N10" s="417"/>
      <c r="O10" s="418"/>
      <c r="P10" s="67"/>
      <c r="Q10" s="67"/>
      <c r="R10" s="67"/>
      <c r="S10" s="67"/>
    </row>
    <row r="11" spans="1:19" ht="15" customHeight="1" thickBot="1" x14ac:dyDescent="0.3">
      <c r="A11" s="67"/>
      <c r="B11" s="419"/>
      <c r="C11" s="420"/>
      <c r="D11" s="420"/>
      <c r="E11" s="420"/>
      <c r="F11" s="420"/>
      <c r="G11" s="420"/>
      <c r="H11" s="420"/>
      <c r="I11" s="420"/>
      <c r="J11" s="421"/>
      <c r="K11" s="67"/>
      <c r="L11" s="419"/>
      <c r="M11" s="420"/>
      <c r="N11" s="420"/>
      <c r="O11" s="421"/>
      <c r="P11" s="67"/>
      <c r="Q11" s="67"/>
      <c r="R11" s="67"/>
      <c r="S11" s="67"/>
    </row>
    <row r="12" spans="1:19" ht="15" customHeight="1" thickBot="1" x14ac:dyDescent="0.3">
      <c r="A12" s="67"/>
      <c r="B12" s="67"/>
      <c r="C12" s="67"/>
      <c r="D12" s="67"/>
      <c r="E12" s="67"/>
      <c r="F12" s="67"/>
      <c r="G12" s="67"/>
      <c r="H12" s="67"/>
      <c r="I12" s="67"/>
      <c r="J12" s="67"/>
      <c r="K12" s="67"/>
      <c r="L12" s="67"/>
      <c r="M12" s="67"/>
      <c r="N12" s="67"/>
      <c r="O12" s="67"/>
      <c r="P12" s="67"/>
      <c r="Q12" s="67"/>
      <c r="R12" s="67"/>
      <c r="S12" s="67"/>
    </row>
    <row r="13" spans="1:19" ht="15" customHeight="1" x14ac:dyDescent="0.3">
      <c r="A13" s="67"/>
      <c r="B13" s="363" t="s">
        <v>22</v>
      </c>
      <c r="C13" s="395" t="s">
        <v>106</v>
      </c>
      <c r="D13" s="396"/>
      <c r="E13" s="397"/>
      <c r="F13" s="365" t="s">
        <v>54</v>
      </c>
      <c r="G13" s="392" t="s">
        <v>105</v>
      </c>
      <c r="H13" s="393"/>
      <c r="I13" s="393"/>
      <c r="J13" s="394"/>
      <c r="K13" s="67"/>
      <c r="L13" s="367" t="s">
        <v>83</v>
      </c>
      <c r="M13" s="368"/>
      <c r="N13" s="368"/>
      <c r="O13" s="369"/>
      <c r="P13" s="67"/>
      <c r="Q13" s="67"/>
      <c r="R13" s="67"/>
      <c r="S13" s="67"/>
    </row>
    <row r="14" spans="1:19" ht="15" customHeight="1" thickBot="1" x14ac:dyDescent="0.3">
      <c r="A14" s="67"/>
      <c r="B14" s="364"/>
      <c r="C14" s="140" t="s">
        <v>102</v>
      </c>
      <c r="D14" s="246" t="s">
        <v>103</v>
      </c>
      <c r="E14" s="247" t="s">
        <v>107</v>
      </c>
      <c r="F14" s="366"/>
      <c r="G14" s="143" t="s">
        <v>102</v>
      </c>
      <c r="H14" s="246" t="s">
        <v>103</v>
      </c>
      <c r="I14" s="373" t="s">
        <v>104</v>
      </c>
      <c r="J14" s="374"/>
      <c r="K14" s="67"/>
      <c r="L14" s="370"/>
      <c r="M14" s="371"/>
      <c r="N14" s="371"/>
      <c r="O14" s="372"/>
      <c r="P14" s="67"/>
      <c r="Q14" s="67"/>
      <c r="R14" s="67"/>
      <c r="S14" s="67"/>
    </row>
    <row r="15" spans="1:19" ht="15" customHeight="1" thickTop="1" x14ac:dyDescent="0.25">
      <c r="A15" s="67"/>
      <c r="B15" s="190" t="s">
        <v>78</v>
      </c>
      <c r="C15" s="130">
        <f>'Form Inputs'!C134</f>
        <v>0</v>
      </c>
      <c r="D15" s="131">
        <f>('Form Inputs'!C134-'Form Inputs'!H134)</f>
        <v>0</v>
      </c>
      <c r="E15" s="191" t="str">
        <f>VLOOKUP(B15,background!$B$3:$C$20,2,FALSE)</f>
        <v>kWh</v>
      </c>
      <c r="F15" s="192">
        <f>VLOOKUP(B15,background!$B$3:$F$20,5,FALSE)</f>
        <v>10.7</v>
      </c>
      <c r="G15" s="131">
        <f>C15*$F15</f>
        <v>0</v>
      </c>
      <c r="H15" s="131">
        <f>D15*$F15</f>
        <v>0</v>
      </c>
      <c r="I15" s="375" t="str">
        <f>IF(G15&lt;&gt;0,(G15-H15)/G15,"-")</f>
        <v>-</v>
      </c>
      <c r="J15" s="376"/>
      <c r="K15" s="67"/>
      <c r="L15" s="134">
        <f>'Form Inputs'!C164</f>
        <v>0</v>
      </c>
      <c r="M15" s="135" t="str">
        <f>'Form Inputs'!D164</f>
        <v>-</v>
      </c>
      <c r="N15" s="136" t="str">
        <f>IF(M15="kW",L15,IF(M15="Btu/hr",L15/3412,"-"))</f>
        <v>-</v>
      </c>
      <c r="O15" s="377" t="s">
        <v>52</v>
      </c>
      <c r="P15" s="67"/>
      <c r="Q15" s="67"/>
      <c r="R15" s="67"/>
      <c r="S15" s="67"/>
    </row>
    <row r="16" spans="1:19" ht="15" customHeight="1" x14ac:dyDescent="0.25">
      <c r="A16" s="67"/>
      <c r="B16" s="190" t="s">
        <v>24</v>
      </c>
      <c r="C16" s="130">
        <f>'Form Inputs'!C135</f>
        <v>0</v>
      </c>
      <c r="D16" s="131">
        <f>('Form Inputs'!C135-'Form Inputs'!H135)</f>
        <v>0</v>
      </c>
      <c r="E16" s="193" t="str">
        <f>VLOOKUP(B16,background!$B$3:$C$20,2,FALSE)</f>
        <v>Therms</v>
      </c>
      <c r="F16" s="194">
        <f>VLOOKUP(B16,background!$B$3:$F$20,5,FALSE)</f>
        <v>105</v>
      </c>
      <c r="G16" s="131">
        <f t="shared" ref="G16:H31" si="0">C16*$F16</f>
        <v>0</v>
      </c>
      <c r="H16" s="131">
        <f t="shared" si="0"/>
        <v>0</v>
      </c>
      <c r="I16" s="361" t="str">
        <f t="shared" ref="I16:I31" si="1">IF(G16&lt;&gt;0,(G16-H16)/G16,"-")</f>
        <v>-</v>
      </c>
      <c r="J16" s="362" t="str">
        <f t="shared" ref="J16:J31" si="2">IF(I16="-","-",IF(I16=0,"-",IF(I16&lt;0.15,"Not Met",IF(I16&gt;=0.15,"Save Met"))))</f>
        <v>-</v>
      </c>
      <c r="K16" s="67"/>
      <c r="L16" s="134">
        <f>'Form Inputs'!C165</f>
        <v>0</v>
      </c>
      <c r="M16" s="135" t="str">
        <f>'Form Inputs'!D165</f>
        <v>-</v>
      </c>
      <c r="N16" s="136" t="str">
        <f t="shared" ref="N16:N31" si="3">IF(M16="kW",L16,IF(M16="Btu/hr",L16/3412,"-"))</f>
        <v>-</v>
      </c>
      <c r="O16" s="378"/>
      <c r="P16" s="67"/>
      <c r="Q16" s="67"/>
      <c r="R16" s="67"/>
      <c r="S16" s="67"/>
    </row>
    <row r="17" spans="1:19" ht="15" customHeight="1" x14ac:dyDescent="0.25">
      <c r="A17" s="67"/>
      <c r="B17" s="190" t="s">
        <v>25</v>
      </c>
      <c r="C17" s="130">
        <f>'Form Inputs'!C136</f>
        <v>0</v>
      </c>
      <c r="D17" s="131">
        <f>('Form Inputs'!C136-'Form Inputs'!H136)</f>
        <v>0</v>
      </c>
      <c r="E17" s="193" t="str">
        <f>VLOOKUP(B17,background!$B$3:$C$20,2,FALSE)</f>
        <v>100 cubic feet (CCF)</v>
      </c>
      <c r="F17" s="194">
        <f>VLOOKUP(B17,background!$B$3:$F$20,5,FALSE)</f>
        <v>107.1</v>
      </c>
      <c r="G17" s="131">
        <f t="shared" si="0"/>
        <v>0</v>
      </c>
      <c r="H17" s="131">
        <f t="shared" si="0"/>
        <v>0</v>
      </c>
      <c r="I17" s="361" t="str">
        <f t="shared" si="1"/>
        <v>-</v>
      </c>
      <c r="J17" s="362" t="str">
        <f t="shared" si="2"/>
        <v>-</v>
      </c>
      <c r="K17" s="67"/>
      <c r="L17" s="134">
        <f>'Form Inputs'!C166</f>
        <v>0</v>
      </c>
      <c r="M17" s="135" t="str">
        <f>'Form Inputs'!D166</f>
        <v>-</v>
      </c>
      <c r="N17" s="136" t="str">
        <f t="shared" si="3"/>
        <v>-</v>
      </c>
      <c r="O17" s="378"/>
      <c r="P17" s="67"/>
      <c r="Q17" s="67"/>
      <c r="R17" s="67"/>
      <c r="S17" s="67"/>
    </row>
    <row r="18" spans="1:19" ht="15" customHeight="1" x14ac:dyDescent="0.25">
      <c r="A18" s="67"/>
      <c r="B18" s="190" t="s">
        <v>49</v>
      </c>
      <c r="C18" s="130">
        <f>'Form Inputs'!C137</f>
        <v>0</v>
      </c>
      <c r="D18" s="131">
        <f>('Form Inputs'!C137-'Form Inputs'!H137)</f>
        <v>0</v>
      </c>
      <c r="E18" s="193" t="str">
        <f>VLOOKUP(B18,background!$B$3:$C$20,2,FALSE)</f>
        <v>Gallons</v>
      </c>
      <c r="F18" s="194">
        <f>VLOOKUP(B18,background!$B$3:$F$20,5,FALSE)</f>
        <v>91.9</v>
      </c>
      <c r="G18" s="131">
        <f t="shared" si="0"/>
        <v>0</v>
      </c>
      <c r="H18" s="131">
        <f t="shared" si="0"/>
        <v>0</v>
      </c>
      <c r="I18" s="361" t="str">
        <f t="shared" si="1"/>
        <v>-</v>
      </c>
      <c r="J18" s="362" t="str">
        <f t="shared" si="2"/>
        <v>-</v>
      </c>
      <c r="K18" s="67"/>
      <c r="L18" s="134">
        <f>'Form Inputs'!C167</f>
        <v>0</v>
      </c>
      <c r="M18" s="135" t="str">
        <f>'Form Inputs'!D167</f>
        <v>-</v>
      </c>
      <c r="N18" s="136" t="str">
        <f t="shared" si="3"/>
        <v>-</v>
      </c>
      <c r="O18" s="378"/>
      <c r="P18" s="67"/>
      <c r="Q18" s="67"/>
      <c r="R18" s="67"/>
      <c r="S18" s="67"/>
    </row>
    <row r="19" spans="1:19" ht="15" customHeight="1" x14ac:dyDescent="0.25">
      <c r="A19" s="67"/>
      <c r="B19" s="190" t="s">
        <v>50</v>
      </c>
      <c r="C19" s="130">
        <f>'Form Inputs'!C138</f>
        <v>0</v>
      </c>
      <c r="D19" s="131">
        <f>('Form Inputs'!C138-'Form Inputs'!H138)</f>
        <v>0</v>
      </c>
      <c r="E19" s="193" t="str">
        <f>VLOOKUP(B19,background!$B$3:$C$20,2,FALSE)</f>
        <v>cubic feet (CF)</v>
      </c>
      <c r="F19" s="194">
        <f>VLOOKUP(B19,background!$B$3:$F$20,5,FALSE)</f>
        <v>0.69</v>
      </c>
      <c r="G19" s="131">
        <f t="shared" si="0"/>
        <v>0</v>
      </c>
      <c r="H19" s="131">
        <f t="shared" si="0"/>
        <v>0</v>
      </c>
      <c r="I19" s="361" t="str">
        <f t="shared" si="1"/>
        <v>-</v>
      </c>
      <c r="J19" s="362" t="str">
        <f t="shared" si="2"/>
        <v>-</v>
      </c>
      <c r="K19" s="67"/>
      <c r="L19" s="134">
        <f>'Form Inputs'!C168</f>
        <v>0</v>
      </c>
      <c r="M19" s="135" t="str">
        <f>'Form Inputs'!D168</f>
        <v>-</v>
      </c>
      <c r="N19" s="136" t="str">
        <f t="shared" si="3"/>
        <v>-</v>
      </c>
      <c r="O19" s="378"/>
      <c r="P19" s="67"/>
      <c r="Q19" s="67"/>
      <c r="R19" s="67"/>
      <c r="S19" s="67"/>
    </row>
    <row r="20" spans="1:19" ht="15" customHeight="1" x14ac:dyDescent="0.25">
      <c r="A20" s="67"/>
      <c r="B20" s="190" t="s">
        <v>68</v>
      </c>
      <c r="C20" s="130">
        <f>'Form Inputs'!C139</f>
        <v>0</v>
      </c>
      <c r="D20" s="131">
        <f>('Form Inputs'!C139-'Form Inputs'!H139)</f>
        <v>0</v>
      </c>
      <c r="E20" s="193" t="str">
        <f>VLOOKUP(B20,background!$B$3:$C$20,2,FALSE)</f>
        <v>Gallons</v>
      </c>
      <c r="F20" s="194">
        <f>VLOOKUP(B20,background!$B$3:$F$20,5,FALSE)</f>
        <v>139.4</v>
      </c>
      <c r="G20" s="131">
        <f t="shared" si="0"/>
        <v>0</v>
      </c>
      <c r="H20" s="131">
        <f t="shared" si="0"/>
        <v>0</v>
      </c>
      <c r="I20" s="361" t="str">
        <f t="shared" si="1"/>
        <v>-</v>
      </c>
      <c r="J20" s="362" t="str">
        <f t="shared" si="2"/>
        <v>-</v>
      </c>
      <c r="K20" s="67"/>
      <c r="L20" s="134">
        <f>'Form Inputs'!C169</f>
        <v>0</v>
      </c>
      <c r="M20" s="135" t="str">
        <f>'Form Inputs'!D169</f>
        <v>-</v>
      </c>
      <c r="N20" s="136" t="str">
        <f t="shared" si="3"/>
        <v>-</v>
      </c>
      <c r="O20" s="378"/>
      <c r="P20" s="67"/>
      <c r="Q20" s="67"/>
      <c r="R20" s="67"/>
      <c r="S20" s="67"/>
    </row>
    <row r="21" spans="1:19" ht="15" customHeight="1" x14ac:dyDescent="0.25">
      <c r="A21" s="67"/>
      <c r="B21" s="190" t="s">
        <v>69</v>
      </c>
      <c r="C21" s="130">
        <f>'Form Inputs'!C140</f>
        <v>0</v>
      </c>
      <c r="D21" s="131">
        <f>('Form Inputs'!C140-'Form Inputs'!H140)</f>
        <v>0</v>
      </c>
      <c r="E21" s="193" t="str">
        <f>VLOOKUP(B21,background!$B$3:$C$20,2,FALSE)</f>
        <v>Gallons</v>
      </c>
      <c r="F21" s="194">
        <f>VLOOKUP(B21,background!$B$3:$F$20,5,FALSE)</f>
        <v>140.4</v>
      </c>
      <c r="G21" s="131">
        <f t="shared" si="0"/>
        <v>0</v>
      </c>
      <c r="H21" s="131">
        <f t="shared" si="0"/>
        <v>0</v>
      </c>
      <c r="I21" s="361" t="str">
        <f t="shared" si="1"/>
        <v>-</v>
      </c>
      <c r="J21" s="362" t="str">
        <f t="shared" si="2"/>
        <v>-</v>
      </c>
      <c r="K21" s="67"/>
      <c r="L21" s="134">
        <f>'Form Inputs'!C170</f>
        <v>0</v>
      </c>
      <c r="M21" s="135" t="str">
        <f>'Form Inputs'!D170</f>
        <v>-</v>
      </c>
      <c r="N21" s="136" t="str">
        <f t="shared" si="3"/>
        <v>-</v>
      </c>
      <c r="O21" s="378"/>
      <c r="P21" s="67"/>
      <c r="Q21" s="67"/>
      <c r="R21" s="67"/>
      <c r="S21" s="67"/>
    </row>
    <row r="22" spans="1:19" ht="15" customHeight="1" x14ac:dyDescent="0.25">
      <c r="A22" s="67"/>
      <c r="B22" s="190" t="s">
        <v>70</v>
      </c>
      <c r="C22" s="130">
        <f>'Form Inputs'!C141</f>
        <v>0</v>
      </c>
      <c r="D22" s="131">
        <f>('Form Inputs'!C141-'Form Inputs'!H141)</f>
        <v>0</v>
      </c>
      <c r="E22" s="193" t="str">
        <f>VLOOKUP(B22,background!$B$3:$C$20,2,FALSE)</f>
        <v>Gallons</v>
      </c>
      <c r="F22" s="194">
        <f>VLOOKUP(B22,background!$B$3:$F$20,5,FALSE)</f>
        <v>139.4</v>
      </c>
      <c r="G22" s="131">
        <f t="shared" si="0"/>
        <v>0</v>
      </c>
      <c r="H22" s="131">
        <f t="shared" si="0"/>
        <v>0</v>
      </c>
      <c r="I22" s="361" t="str">
        <f t="shared" si="1"/>
        <v>-</v>
      </c>
      <c r="J22" s="362" t="str">
        <f t="shared" si="2"/>
        <v>-</v>
      </c>
      <c r="K22" s="67"/>
      <c r="L22" s="134">
        <f>'Form Inputs'!C171</f>
        <v>0</v>
      </c>
      <c r="M22" s="135" t="str">
        <f>'Form Inputs'!D171</f>
        <v>-</v>
      </c>
      <c r="N22" s="136" t="str">
        <f t="shared" si="3"/>
        <v>-</v>
      </c>
      <c r="O22" s="378"/>
      <c r="P22" s="67"/>
      <c r="Q22" s="67"/>
      <c r="R22" s="67"/>
      <c r="S22" s="67"/>
    </row>
    <row r="23" spans="1:19" ht="15" customHeight="1" x14ac:dyDescent="0.25">
      <c r="A23" s="67"/>
      <c r="B23" s="190" t="s">
        <v>71</v>
      </c>
      <c r="C23" s="130">
        <f>'Form Inputs'!C142</f>
        <v>0</v>
      </c>
      <c r="D23" s="131">
        <f>('Form Inputs'!C142-'Form Inputs'!H142)</f>
        <v>0</v>
      </c>
      <c r="E23" s="193" t="str">
        <f>VLOOKUP(B23,background!$B$3:$C$20,2,FALSE)</f>
        <v>Gallons</v>
      </c>
      <c r="F23" s="194">
        <f>VLOOKUP(B23,background!$B$3:$F$20,5,FALSE)</f>
        <v>147.5</v>
      </c>
      <c r="G23" s="131">
        <f t="shared" si="0"/>
        <v>0</v>
      </c>
      <c r="H23" s="131">
        <f t="shared" si="0"/>
        <v>0</v>
      </c>
      <c r="I23" s="361" t="str">
        <f t="shared" si="1"/>
        <v>-</v>
      </c>
      <c r="J23" s="362" t="str">
        <f t="shared" si="2"/>
        <v>-</v>
      </c>
      <c r="K23" s="67"/>
      <c r="L23" s="134">
        <f>'Form Inputs'!C172</f>
        <v>0</v>
      </c>
      <c r="M23" s="135" t="str">
        <f>'Form Inputs'!D172</f>
        <v>-</v>
      </c>
      <c r="N23" s="136" t="str">
        <f t="shared" si="3"/>
        <v>-</v>
      </c>
      <c r="O23" s="378"/>
      <c r="P23" s="67"/>
      <c r="Q23" s="67"/>
      <c r="R23" s="67"/>
      <c r="S23" s="67"/>
    </row>
    <row r="24" spans="1:19" ht="15" customHeight="1" x14ac:dyDescent="0.25">
      <c r="A24" s="67"/>
      <c r="B24" s="190" t="s">
        <v>72</v>
      </c>
      <c r="C24" s="130">
        <f>'Form Inputs'!C143</f>
        <v>0</v>
      </c>
      <c r="D24" s="131">
        <f>('Form Inputs'!C143-'Form Inputs'!H143)</f>
        <v>0</v>
      </c>
      <c r="E24" s="193" t="str">
        <f>VLOOKUP(B24,background!$B$3:$C$20,2,FALSE)</f>
        <v>Gallons</v>
      </c>
      <c r="F24" s="194">
        <f>VLOOKUP(B24,background!$B$3:$F$20,5,FALSE)</f>
        <v>151.5</v>
      </c>
      <c r="G24" s="131">
        <f t="shared" si="0"/>
        <v>0</v>
      </c>
      <c r="H24" s="131">
        <f t="shared" si="0"/>
        <v>0</v>
      </c>
      <c r="I24" s="361" t="str">
        <f t="shared" si="1"/>
        <v>-</v>
      </c>
      <c r="J24" s="362" t="str">
        <f t="shared" si="2"/>
        <v>-</v>
      </c>
      <c r="K24" s="67"/>
      <c r="L24" s="134">
        <f>'Form Inputs'!C173</f>
        <v>0</v>
      </c>
      <c r="M24" s="135" t="str">
        <f>'Form Inputs'!D173</f>
        <v>-</v>
      </c>
      <c r="N24" s="136" t="str">
        <f t="shared" si="3"/>
        <v>-</v>
      </c>
      <c r="O24" s="378"/>
      <c r="P24" s="67"/>
      <c r="Q24" s="67"/>
      <c r="R24" s="67"/>
      <c r="S24" s="67"/>
    </row>
    <row r="25" spans="1:19" ht="15" customHeight="1" x14ac:dyDescent="0.25">
      <c r="A25" s="67"/>
      <c r="B25" s="190" t="s">
        <v>73</v>
      </c>
      <c r="C25" s="130">
        <f>'Form Inputs'!C144</f>
        <v>0</v>
      </c>
      <c r="D25" s="131">
        <f>('Form Inputs'!C144-'Form Inputs'!H144)</f>
        <v>0</v>
      </c>
      <c r="E25" s="193" t="str">
        <f>VLOOKUP(B25,background!$B$3:$C$20,2,FALSE)</f>
        <v>Gallons</v>
      </c>
      <c r="F25" s="194">
        <f>VLOOKUP(B25,background!$B$3:$F$20,5,FALSE)</f>
        <v>136.4</v>
      </c>
      <c r="G25" s="131">
        <f t="shared" si="0"/>
        <v>0</v>
      </c>
      <c r="H25" s="131">
        <f t="shared" si="0"/>
        <v>0</v>
      </c>
      <c r="I25" s="361" t="str">
        <f t="shared" si="1"/>
        <v>-</v>
      </c>
      <c r="J25" s="362" t="str">
        <f t="shared" si="2"/>
        <v>-</v>
      </c>
      <c r="K25" s="67"/>
      <c r="L25" s="134">
        <f>'Form Inputs'!C174</f>
        <v>0</v>
      </c>
      <c r="M25" s="135" t="str">
        <f>'Form Inputs'!D174</f>
        <v>-</v>
      </c>
      <c r="N25" s="136" t="str">
        <f t="shared" si="3"/>
        <v>-</v>
      </c>
      <c r="O25" s="378"/>
      <c r="P25" s="67"/>
      <c r="Q25" s="67"/>
      <c r="R25" s="67"/>
      <c r="S25" s="67"/>
    </row>
    <row r="26" spans="1:19" ht="15" customHeight="1" x14ac:dyDescent="0.25">
      <c r="A26" s="67"/>
      <c r="B26" s="190" t="s">
        <v>74</v>
      </c>
      <c r="C26" s="130">
        <f>'Form Inputs'!C145</f>
        <v>0</v>
      </c>
      <c r="D26" s="131">
        <f>('Form Inputs'!C145-'Form Inputs'!H145)</f>
        <v>0</v>
      </c>
      <c r="E26" s="193" t="str">
        <f>VLOOKUP(B26,background!$B$3:$C$20,2,FALSE)</f>
        <v>lbs</v>
      </c>
      <c r="F26" s="194">
        <f>VLOOKUP(B26,background!$B$3:$F$20,5,FALSE)</f>
        <v>12.5</v>
      </c>
      <c r="G26" s="131">
        <f t="shared" si="0"/>
        <v>0</v>
      </c>
      <c r="H26" s="131">
        <f t="shared" si="0"/>
        <v>0</v>
      </c>
      <c r="I26" s="361" t="str">
        <f t="shared" si="1"/>
        <v>-</v>
      </c>
      <c r="J26" s="362" t="str">
        <f t="shared" si="2"/>
        <v>-</v>
      </c>
      <c r="K26" s="67"/>
      <c r="L26" s="134">
        <f>'Form Inputs'!C175</f>
        <v>0</v>
      </c>
      <c r="M26" s="135" t="str">
        <f>'Form Inputs'!D175</f>
        <v>-</v>
      </c>
      <c r="N26" s="136" t="str">
        <f t="shared" si="3"/>
        <v>-</v>
      </c>
      <c r="O26" s="378"/>
      <c r="P26" s="67"/>
      <c r="Q26" s="67"/>
      <c r="R26" s="67"/>
      <c r="S26" s="67"/>
    </row>
    <row r="27" spans="1:19" ht="15" customHeight="1" x14ac:dyDescent="0.25">
      <c r="A27" s="67"/>
      <c r="B27" s="190" t="s">
        <v>75</v>
      </c>
      <c r="C27" s="130">
        <f>'Form Inputs'!C146</f>
        <v>0</v>
      </c>
      <c r="D27" s="131">
        <f>('Form Inputs'!C146-'Form Inputs'!H146)</f>
        <v>0</v>
      </c>
      <c r="E27" s="193" t="str">
        <f>VLOOKUP(B27,background!$B$3:$C$20,2,FALSE)</f>
        <v>Ton</v>
      </c>
      <c r="F27" s="194">
        <f>VLOOKUP(B27,background!$B$3:$F$20,5,FALSE)</f>
        <v>25000</v>
      </c>
      <c r="G27" s="131">
        <f t="shared" si="0"/>
        <v>0</v>
      </c>
      <c r="H27" s="131">
        <f t="shared" si="0"/>
        <v>0</v>
      </c>
      <c r="I27" s="361" t="str">
        <f t="shared" si="1"/>
        <v>-</v>
      </c>
      <c r="J27" s="362" t="str">
        <f t="shared" si="2"/>
        <v>-</v>
      </c>
      <c r="K27" s="67"/>
      <c r="L27" s="134">
        <f>'Form Inputs'!C176</f>
        <v>0</v>
      </c>
      <c r="M27" s="135" t="str">
        <f>'Form Inputs'!D176</f>
        <v>-</v>
      </c>
      <c r="N27" s="136" t="str">
        <f t="shared" si="3"/>
        <v>-</v>
      </c>
      <c r="O27" s="378"/>
      <c r="P27" s="67"/>
      <c r="Q27" s="67"/>
      <c r="R27" s="67"/>
      <c r="S27" s="67"/>
    </row>
    <row r="28" spans="1:19" ht="15" customHeight="1" x14ac:dyDescent="0.25">
      <c r="A28" s="67"/>
      <c r="B28" s="190" t="s">
        <v>26</v>
      </c>
      <c r="C28" s="130">
        <f>'Form Inputs'!C147</f>
        <v>0</v>
      </c>
      <c r="D28" s="131">
        <f>('Form Inputs'!C147-'Form Inputs'!H147)</f>
        <v>0</v>
      </c>
      <c r="E28" s="193" t="str">
        <f>VLOOKUP(B28,background!$B$3:$C$20,2,FALSE)</f>
        <v>lbs</v>
      </c>
      <c r="F28" s="194">
        <f>VLOOKUP(B28,background!$B$3:$F$20,5,FALSE)</f>
        <v>1.21</v>
      </c>
      <c r="G28" s="131">
        <f t="shared" si="0"/>
        <v>0</v>
      </c>
      <c r="H28" s="131">
        <f t="shared" si="0"/>
        <v>0</v>
      </c>
      <c r="I28" s="361" t="str">
        <f t="shared" si="1"/>
        <v>-</v>
      </c>
      <c r="J28" s="362" t="str">
        <f t="shared" si="2"/>
        <v>-</v>
      </c>
      <c r="K28" s="67"/>
      <c r="L28" s="134">
        <f>'Form Inputs'!C177</f>
        <v>0</v>
      </c>
      <c r="M28" s="135" t="str">
        <f>'Form Inputs'!D177</f>
        <v>-</v>
      </c>
      <c r="N28" s="136" t="str">
        <f t="shared" si="3"/>
        <v>-</v>
      </c>
      <c r="O28" s="378"/>
      <c r="P28" s="67"/>
      <c r="Q28" s="67"/>
      <c r="R28" s="67"/>
      <c r="S28" s="67"/>
    </row>
    <row r="29" spans="1:19" ht="15" customHeight="1" x14ac:dyDescent="0.25">
      <c r="A29" s="67"/>
      <c r="B29" s="190" t="s">
        <v>27</v>
      </c>
      <c r="C29" s="130">
        <f>'Form Inputs'!C148</f>
        <v>0</v>
      </c>
      <c r="D29" s="131">
        <f>('Form Inputs'!C148-'Form Inputs'!H148)</f>
        <v>0</v>
      </c>
      <c r="E29" s="193" t="str">
        <f>VLOOKUP(B29,background!$B$3:$C$20,2,FALSE)</f>
        <v>1000 lbs</v>
      </c>
      <c r="F29" s="194">
        <f>VLOOKUP(B29,background!$B$3:$F$20,5,FALSE)</f>
        <v>1432.8</v>
      </c>
      <c r="G29" s="131">
        <f t="shared" si="0"/>
        <v>0</v>
      </c>
      <c r="H29" s="131">
        <f t="shared" si="0"/>
        <v>0</v>
      </c>
      <c r="I29" s="361" t="str">
        <f t="shared" si="1"/>
        <v>-</v>
      </c>
      <c r="J29" s="362" t="str">
        <f t="shared" si="2"/>
        <v>-</v>
      </c>
      <c r="K29" s="67"/>
      <c r="L29" s="134">
        <f>'Form Inputs'!C178</f>
        <v>0</v>
      </c>
      <c r="M29" s="135" t="str">
        <f>'Form Inputs'!D178</f>
        <v>-</v>
      </c>
      <c r="N29" s="136" t="str">
        <f t="shared" si="3"/>
        <v>-</v>
      </c>
      <c r="O29" s="378"/>
      <c r="P29" s="67"/>
      <c r="Q29" s="67"/>
      <c r="R29" s="67"/>
      <c r="S29" s="67"/>
    </row>
    <row r="30" spans="1:19" ht="15" customHeight="1" x14ac:dyDescent="0.25">
      <c r="A30" s="67"/>
      <c r="B30" s="190" t="s">
        <v>76</v>
      </c>
      <c r="C30" s="130">
        <f>'Form Inputs'!C149</f>
        <v>0</v>
      </c>
      <c r="D30" s="131">
        <f>('Form Inputs'!C149-'Form Inputs'!H149)</f>
        <v>0</v>
      </c>
      <c r="E30" s="193" t="str">
        <f>VLOOKUP(B30,background!$B$3:$C$20,2,FALSE)</f>
        <v>Ton-hours</v>
      </c>
      <c r="F30" s="194">
        <f>VLOOKUP(B30,background!$B$3:$F$20,5,FALSE)</f>
        <v>12</v>
      </c>
      <c r="G30" s="131">
        <f t="shared" si="0"/>
        <v>0</v>
      </c>
      <c r="H30" s="131">
        <f t="shared" si="0"/>
        <v>0</v>
      </c>
      <c r="I30" s="361" t="str">
        <f t="shared" si="1"/>
        <v>-</v>
      </c>
      <c r="J30" s="362" t="str">
        <f t="shared" si="2"/>
        <v>-</v>
      </c>
      <c r="K30" s="67"/>
      <c r="L30" s="134">
        <f>'Form Inputs'!C179</f>
        <v>0</v>
      </c>
      <c r="M30" s="135" t="str">
        <f>'Form Inputs'!D179</f>
        <v>-</v>
      </c>
      <c r="N30" s="136" t="str">
        <f t="shared" si="3"/>
        <v>-</v>
      </c>
      <c r="O30" s="378"/>
      <c r="P30" s="67"/>
      <c r="Q30" s="67"/>
      <c r="R30" s="67"/>
      <c r="S30" s="67"/>
    </row>
    <row r="31" spans="1:19" ht="15" customHeight="1" thickBot="1" x14ac:dyDescent="0.3">
      <c r="A31" s="67"/>
      <c r="B31" s="195" t="s">
        <v>77</v>
      </c>
      <c r="C31" s="130">
        <f>'Form Inputs'!C150</f>
        <v>0</v>
      </c>
      <c r="D31" s="131">
        <f>('Form Inputs'!C150-'Form Inputs'!H150)</f>
        <v>0</v>
      </c>
      <c r="E31" s="196" t="str">
        <f>VLOOKUP(B31,background!$B$3:$C$20,2,FALSE)</f>
        <v>million Btu (MMBtu)</v>
      </c>
      <c r="F31" s="197">
        <f>VLOOKUP(B31,background!$B$3:$F$20,5,FALSE)</f>
        <v>1</v>
      </c>
      <c r="G31" s="162">
        <f t="shared" si="0"/>
        <v>0</v>
      </c>
      <c r="H31" s="162">
        <f t="shared" si="0"/>
        <v>0</v>
      </c>
      <c r="I31" s="437" t="str">
        <f t="shared" si="1"/>
        <v>-</v>
      </c>
      <c r="J31" s="438" t="str">
        <f t="shared" si="2"/>
        <v>-</v>
      </c>
      <c r="K31" s="67"/>
      <c r="L31" s="134">
        <f>'Form Inputs'!C180</f>
        <v>0</v>
      </c>
      <c r="M31" s="135" t="str">
        <f>'Form Inputs'!D180</f>
        <v>-</v>
      </c>
      <c r="N31" s="139" t="str">
        <f t="shared" si="3"/>
        <v>-</v>
      </c>
      <c r="O31" s="379"/>
      <c r="P31" s="67"/>
      <c r="Q31" s="67"/>
      <c r="R31" s="67"/>
      <c r="S31" s="67"/>
    </row>
    <row r="32" spans="1:19" ht="15" customHeight="1" thickBot="1" x14ac:dyDescent="0.3">
      <c r="A32" s="67"/>
      <c r="B32" s="95"/>
      <c r="C32" s="96"/>
      <c r="D32" s="96"/>
      <c r="E32" s="95"/>
      <c r="F32" s="97"/>
      <c r="G32" s="96"/>
      <c r="H32" s="96"/>
      <c r="I32" s="98"/>
      <c r="J32" s="98"/>
      <c r="K32" s="67"/>
      <c r="L32" s="163"/>
      <c r="M32" s="95"/>
      <c r="N32" s="164"/>
      <c r="O32" s="165"/>
      <c r="P32" s="67"/>
      <c r="Q32" s="67"/>
      <c r="R32" s="67"/>
      <c r="S32" s="67"/>
    </row>
    <row r="33" spans="1:19" ht="15" customHeight="1" x14ac:dyDescent="0.25">
      <c r="A33" s="67"/>
      <c r="B33" s="95"/>
      <c r="C33" s="96"/>
      <c r="D33" s="96"/>
      <c r="E33" s="422" t="s">
        <v>135</v>
      </c>
      <c r="F33" s="423"/>
      <c r="G33" s="423"/>
      <c r="H33" s="423"/>
      <c r="I33" s="423"/>
      <c r="J33" s="424"/>
      <c r="K33" s="67"/>
      <c r="L33" s="431" t="s">
        <v>124</v>
      </c>
      <c r="M33" s="432"/>
      <c r="N33" s="432"/>
      <c r="O33" s="433"/>
      <c r="P33" s="67"/>
      <c r="Q33" s="67"/>
      <c r="R33" s="67"/>
      <c r="S33" s="67"/>
    </row>
    <row r="34" spans="1:19" ht="15" customHeight="1" x14ac:dyDescent="0.25">
      <c r="A34" s="67"/>
      <c r="B34" s="95"/>
      <c r="C34" s="96"/>
      <c r="D34" s="96"/>
      <c r="E34" s="425"/>
      <c r="F34" s="426"/>
      <c r="G34" s="426"/>
      <c r="H34" s="426"/>
      <c r="I34" s="426"/>
      <c r="J34" s="427"/>
      <c r="K34" s="67"/>
      <c r="L34" s="434"/>
      <c r="M34" s="435"/>
      <c r="N34" s="435"/>
      <c r="O34" s="436"/>
      <c r="P34" s="67"/>
      <c r="Q34" s="67"/>
      <c r="R34" s="67"/>
      <c r="S34" s="67"/>
    </row>
    <row r="35" spans="1:19" ht="15" customHeight="1" thickBot="1" x14ac:dyDescent="0.3">
      <c r="A35" s="67"/>
      <c r="B35" s="95"/>
      <c r="C35" s="96"/>
      <c r="D35" s="96"/>
      <c r="E35" s="428"/>
      <c r="F35" s="429"/>
      <c r="G35" s="429"/>
      <c r="H35" s="429"/>
      <c r="I35" s="429"/>
      <c r="J35" s="430"/>
      <c r="K35" s="67"/>
      <c r="L35" s="428"/>
      <c r="M35" s="429"/>
      <c r="N35" s="429"/>
      <c r="O35" s="430"/>
      <c r="P35" s="67"/>
      <c r="Q35" s="67"/>
      <c r="R35" s="67"/>
      <c r="S35" s="67"/>
    </row>
    <row r="36" spans="1:19" ht="15" customHeight="1" thickBot="1" x14ac:dyDescent="0.3">
      <c r="A36" s="67"/>
      <c r="B36" s="67"/>
      <c r="C36" s="67"/>
      <c r="D36" s="67"/>
      <c r="E36" s="67"/>
      <c r="F36" s="67"/>
      <c r="G36" s="67"/>
      <c r="H36" s="67"/>
      <c r="I36" s="67"/>
      <c r="J36" s="67"/>
      <c r="K36" s="67"/>
      <c r="L36" s="67"/>
      <c r="M36" s="67"/>
      <c r="N36" s="67"/>
      <c r="O36" s="67"/>
      <c r="P36" s="67"/>
      <c r="Q36" s="67"/>
      <c r="R36" s="67"/>
      <c r="S36" s="67"/>
    </row>
    <row r="37" spans="1:19" ht="15" customHeight="1" x14ac:dyDescent="0.25">
      <c r="A37" s="67"/>
      <c r="B37" s="67"/>
      <c r="C37" s="67"/>
      <c r="D37" s="67"/>
      <c r="E37" s="407" t="s">
        <v>101</v>
      </c>
      <c r="F37" s="408"/>
      <c r="G37" s="404">
        <f>SUM(G15:G31)</f>
        <v>0</v>
      </c>
      <c r="H37" s="401">
        <f>SUM(H15:H31)</f>
        <v>0</v>
      </c>
      <c r="I37" s="398" t="str">
        <f>IF(H37=0,"-",(G37-H37)/G37)</f>
        <v>-</v>
      </c>
      <c r="J37" s="389" t="str">
        <f>IF(I37="-","-",IF('Form Inputs'!B5="1a: Deep Energy Retrofits",IF(I37="-","-",IF(I37=0,"-",IF(I37&lt;0.15,"Not Met",IF(I37&gt;=0.15,"Energy savings met")))),IF('Form Inputs'!B5="1b: Energy efficiency measures &amp; clean energy systems (EE &amp; RE)",IF(I37="-","-",IF(I37=0,"-",IF(I37&lt;0.2,"Energy savings not met",IF(I37&gt;=0.2,"Energy savings met")))))))</f>
        <v>-</v>
      </c>
      <c r="K37" s="92"/>
      <c r="L37" s="380" t="s">
        <v>82</v>
      </c>
      <c r="M37" s="381"/>
      <c r="N37" s="386">
        <f>SUM(N15:N31)</f>
        <v>0</v>
      </c>
      <c r="O37" s="389" t="str">
        <f>IF(N37="-","-",IF('Form Inputs'!B5="1a: Deep Energy Retrofits","N/A",IF('Form Inputs'!B5="1b: Energy efficiency measures &amp; clean energy systems (EE &amp; RE)",IF(N37&gt;=10,"Capacity size met","Capacity not met"),"-")))</f>
        <v>N/A</v>
      </c>
      <c r="P37" s="67"/>
      <c r="Q37" s="67"/>
      <c r="R37" s="67"/>
      <c r="S37" s="67"/>
    </row>
    <row r="38" spans="1:19" ht="15" customHeight="1" x14ac:dyDescent="0.25">
      <c r="A38" s="67"/>
      <c r="B38" s="67"/>
      <c r="C38" s="67"/>
      <c r="D38" s="67"/>
      <c r="E38" s="409"/>
      <c r="F38" s="410"/>
      <c r="G38" s="405"/>
      <c r="H38" s="402"/>
      <c r="I38" s="399"/>
      <c r="J38" s="390"/>
      <c r="K38" s="92"/>
      <c r="L38" s="382"/>
      <c r="M38" s="383"/>
      <c r="N38" s="387"/>
      <c r="O38" s="390"/>
      <c r="P38" s="67"/>
      <c r="Q38" s="67"/>
      <c r="R38" s="67"/>
      <c r="S38" s="67"/>
    </row>
    <row r="39" spans="1:19" ht="15" customHeight="1" thickBot="1" x14ac:dyDescent="0.3">
      <c r="A39" s="67"/>
      <c r="B39" s="67"/>
      <c r="C39" s="67"/>
      <c r="D39" s="67"/>
      <c r="E39" s="411"/>
      <c r="F39" s="412"/>
      <c r="G39" s="406"/>
      <c r="H39" s="403"/>
      <c r="I39" s="400"/>
      <c r="J39" s="391"/>
      <c r="K39" s="67"/>
      <c r="L39" s="384"/>
      <c r="M39" s="385"/>
      <c r="N39" s="388"/>
      <c r="O39" s="391"/>
      <c r="P39" s="67"/>
      <c r="Q39" s="67"/>
      <c r="R39" s="67"/>
      <c r="S39" s="67"/>
    </row>
    <row r="40" spans="1:19" hidden="1" x14ac:dyDescent="0.25">
      <c r="A40" s="67"/>
      <c r="B40" s="352" t="s">
        <v>59</v>
      </c>
      <c r="C40" s="353"/>
      <c r="D40" s="353"/>
      <c r="E40" s="353"/>
      <c r="F40" s="353"/>
      <c r="G40" s="353"/>
      <c r="H40" s="353"/>
      <c r="I40" s="354"/>
      <c r="J40" s="354"/>
      <c r="K40" s="353"/>
      <c r="L40" s="353"/>
      <c r="M40" s="353"/>
      <c r="N40" s="353"/>
      <c r="O40" s="355"/>
      <c r="P40" s="67"/>
      <c r="Q40" s="67"/>
      <c r="R40" s="67"/>
      <c r="S40" s="67"/>
    </row>
    <row r="41" spans="1:19" hidden="1" x14ac:dyDescent="0.25">
      <c r="A41" s="67"/>
      <c r="B41" s="356"/>
      <c r="C41" s="354"/>
      <c r="D41" s="354"/>
      <c r="E41" s="354"/>
      <c r="F41" s="354"/>
      <c r="G41" s="354"/>
      <c r="H41" s="354"/>
      <c r="I41" s="354"/>
      <c r="J41" s="354"/>
      <c r="K41" s="354"/>
      <c r="L41" s="354"/>
      <c r="M41" s="354"/>
      <c r="N41" s="354"/>
      <c r="O41" s="357"/>
      <c r="P41" s="67"/>
      <c r="Q41" s="67"/>
      <c r="R41" s="67"/>
      <c r="S41" s="67"/>
    </row>
    <row r="42" spans="1:19" hidden="1" x14ac:dyDescent="0.25">
      <c r="A42" s="67"/>
      <c r="B42" s="356"/>
      <c r="C42" s="354"/>
      <c r="D42" s="354"/>
      <c r="E42" s="354"/>
      <c r="F42" s="354"/>
      <c r="G42" s="354"/>
      <c r="H42" s="354"/>
      <c r="I42" s="354"/>
      <c r="J42" s="354"/>
      <c r="K42" s="354"/>
      <c r="L42" s="354"/>
      <c r="M42" s="354"/>
      <c r="N42" s="354"/>
      <c r="O42" s="357"/>
      <c r="P42" s="67"/>
      <c r="Q42" s="67"/>
      <c r="R42" s="67"/>
      <c r="S42" s="67"/>
    </row>
    <row r="43" spans="1:19" hidden="1" x14ac:dyDescent="0.25">
      <c r="A43" s="67"/>
      <c r="B43" s="356"/>
      <c r="C43" s="354"/>
      <c r="D43" s="354"/>
      <c r="E43" s="354"/>
      <c r="F43" s="354"/>
      <c r="G43" s="354"/>
      <c r="H43" s="354"/>
      <c r="I43" s="354"/>
      <c r="J43" s="354"/>
      <c r="K43" s="354"/>
      <c r="L43" s="354"/>
      <c r="M43" s="354"/>
      <c r="N43" s="354"/>
      <c r="O43" s="357"/>
      <c r="P43" s="67"/>
      <c r="Q43" s="67"/>
      <c r="R43" s="67"/>
      <c r="S43" s="67"/>
    </row>
    <row r="44" spans="1:19" hidden="1" x14ac:dyDescent="0.25">
      <c r="A44" s="67"/>
      <c r="B44" s="356"/>
      <c r="C44" s="354"/>
      <c r="D44" s="354"/>
      <c r="E44" s="354"/>
      <c r="F44" s="354"/>
      <c r="G44" s="354"/>
      <c r="H44" s="354"/>
      <c r="I44" s="354"/>
      <c r="J44" s="354"/>
      <c r="K44" s="354"/>
      <c r="L44" s="354"/>
      <c r="M44" s="354"/>
      <c r="N44" s="354"/>
      <c r="O44" s="357"/>
      <c r="P44" s="67"/>
      <c r="Q44" s="67"/>
      <c r="R44" s="67"/>
      <c r="S44" s="67"/>
    </row>
    <row r="45" spans="1:19" ht="15.75" hidden="1" thickBot="1" x14ac:dyDescent="0.3">
      <c r="A45" s="67"/>
      <c r="B45" s="358"/>
      <c r="C45" s="359"/>
      <c r="D45" s="359"/>
      <c r="E45" s="359"/>
      <c r="F45" s="359"/>
      <c r="G45" s="359"/>
      <c r="H45" s="359"/>
      <c r="I45" s="359"/>
      <c r="J45" s="359"/>
      <c r="K45" s="359"/>
      <c r="L45" s="359"/>
      <c r="M45" s="359"/>
      <c r="N45" s="359"/>
      <c r="O45" s="360"/>
      <c r="P45" s="67"/>
      <c r="Q45" s="67"/>
      <c r="R45" s="67"/>
      <c r="S45" s="67"/>
    </row>
    <row r="46" spans="1:19" x14ac:dyDescent="0.25">
      <c r="A46" s="67"/>
      <c r="B46" s="67"/>
      <c r="C46" s="67"/>
      <c r="D46" s="67"/>
      <c r="E46" s="67"/>
      <c r="F46" s="67"/>
      <c r="G46" s="67"/>
      <c r="H46" s="67"/>
      <c r="I46" s="67"/>
      <c r="J46" s="67"/>
      <c r="K46" s="67"/>
      <c r="L46" s="67"/>
      <c r="M46" s="67"/>
      <c r="N46" s="67"/>
      <c r="O46" s="67"/>
      <c r="P46" s="67"/>
      <c r="Q46" s="67"/>
      <c r="R46" s="67"/>
      <c r="S46" s="67"/>
    </row>
    <row r="47" spans="1:19" x14ac:dyDescent="0.25">
      <c r="A47" s="67"/>
      <c r="B47" s="67"/>
      <c r="C47" s="67"/>
      <c r="D47" s="67"/>
      <c r="E47" s="67"/>
      <c r="F47" s="67"/>
      <c r="G47" s="67"/>
      <c r="H47" s="67"/>
      <c r="I47" s="67"/>
      <c r="J47" s="67"/>
      <c r="K47" s="67"/>
      <c r="L47" s="67"/>
      <c r="M47" s="67"/>
      <c r="N47" s="67"/>
      <c r="O47" s="67"/>
      <c r="P47" s="67"/>
      <c r="Q47" s="67"/>
      <c r="R47" s="67"/>
      <c r="S47" s="67"/>
    </row>
    <row r="48" spans="1:19" x14ac:dyDescent="0.25">
      <c r="A48" s="67"/>
      <c r="B48" s="67"/>
      <c r="C48" s="67"/>
      <c r="D48" s="67"/>
      <c r="E48" s="67"/>
      <c r="F48" s="67"/>
      <c r="G48" s="67"/>
      <c r="H48" s="67"/>
      <c r="I48" s="67"/>
      <c r="J48" s="67"/>
      <c r="K48" s="67"/>
      <c r="L48" s="67"/>
      <c r="M48" s="67"/>
      <c r="N48" s="67"/>
      <c r="O48" s="67"/>
      <c r="P48" s="67"/>
      <c r="Q48" s="67"/>
      <c r="R48" s="67"/>
      <c r="S48" s="67"/>
    </row>
    <row r="49" spans="1:19" x14ac:dyDescent="0.25">
      <c r="A49" s="67"/>
      <c r="B49" s="67"/>
      <c r="C49" s="67"/>
      <c r="D49" s="67"/>
      <c r="E49" s="67"/>
      <c r="F49" s="67"/>
      <c r="G49" s="67"/>
      <c r="H49" s="67"/>
      <c r="I49" s="67"/>
      <c r="J49" s="67"/>
      <c r="K49" s="67"/>
      <c r="L49" s="67"/>
      <c r="M49" s="67"/>
      <c r="N49" s="67"/>
      <c r="O49" s="67"/>
      <c r="P49" s="67"/>
      <c r="Q49" s="67"/>
      <c r="R49" s="67"/>
      <c r="S49" s="67"/>
    </row>
    <row r="50" spans="1:19" x14ac:dyDescent="0.25">
      <c r="A50" s="67"/>
      <c r="B50" s="67"/>
      <c r="C50" s="67"/>
      <c r="D50" s="67"/>
      <c r="E50" s="67"/>
      <c r="F50" s="67"/>
      <c r="G50" s="67"/>
      <c r="H50" s="67"/>
      <c r="I50" s="67"/>
      <c r="J50" s="67"/>
      <c r="K50" s="67"/>
      <c r="L50" s="67"/>
      <c r="M50" s="67"/>
      <c r="N50" s="67"/>
      <c r="O50" s="67"/>
      <c r="P50" s="67"/>
      <c r="Q50" s="67"/>
      <c r="R50" s="67"/>
      <c r="S50" s="67"/>
    </row>
    <row r="51" spans="1:19" x14ac:dyDescent="0.25">
      <c r="A51" s="67"/>
      <c r="B51" s="67"/>
      <c r="C51" s="67"/>
      <c r="D51" s="67"/>
      <c r="E51" s="67"/>
      <c r="F51" s="67"/>
      <c r="G51" s="67"/>
      <c r="H51" s="67"/>
      <c r="I51" s="67"/>
      <c r="J51" s="67"/>
      <c r="K51" s="67"/>
      <c r="L51" s="67"/>
      <c r="M51" s="67"/>
      <c r="N51" s="67"/>
      <c r="O51" s="67"/>
      <c r="P51" s="67"/>
      <c r="Q51" s="67"/>
      <c r="R51" s="67"/>
      <c r="S51" s="67"/>
    </row>
    <row r="52" spans="1:19" x14ac:dyDescent="0.25">
      <c r="A52" s="67"/>
      <c r="B52" s="67"/>
      <c r="C52" s="67"/>
      <c r="D52" s="67"/>
      <c r="E52" s="67"/>
      <c r="F52" s="67"/>
      <c r="G52" s="67"/>
      <c r="H52" s="67"/>
      <c r="I52" s="67"/>
      <c r="J52" s="67"/>
      <c r="K52" s="67"/>
      <c r="L52" s="67"/>
      <c r="M52" s="67"/>
      <c r="N52" s="67"/>
      <c r="O52" s="67"/>
      <c r="P52" s="67"/>
      <c r="Q52" s="67"/>
      <c r="R52" s="67"/>
      <c r="S52" s="67"/>
    </row>
    <row r="53" spans="1:19" x14ac:dyDescent="0.25">
      <c r="A53" s="67"/>
      <c r="B53" s="67"/>
      <c r="C53" s="67"/>
      <c r="D53" s="67"/>
      <c r="E53" s="67"/>
      <c r="F53" s="67"/>
      <c r="G53" s="67"/>
      <c r="H53" s="67"/>
      <c r="I53" s="67"/>
      <c r="J53" s="67"/>
      <c r="K53" s="67"/>
      <c r="L53" s="67"/>
      <c r="M53" s="67"/>
      <c r="N53" s="67"/>
      <c r="O53" s="67"/>
      <c r="P53" s="67"/>
      <c r="Q53" s="67"/>
      <c r="R53" s="67"/>
      <c r="S53" s="67"/>
    </row>
    <row r="54" spans="1:19" x14ac:dyDescent="0.25">
      <c r="A54" s="67"/>
      <c r="B54" s="67"/>
      <c r="C54" s="67"/>
      <c r="D54" s="67"/>
      <c r="E54" s="67"/>
      <c r="F54" s="67"/>
      <c r="G54" s="67"/>
      <c r="H54" s="67"/>
      <c r="I54" s="67"/>
      <c r="J54" s="67"/>
      <c r="K54" s="67"/>
      <c r="L54" s="67"/>
      <c r="M54" s="67"/>
      <c r="N54" s="67"/>
      <c r="O54" s="67"/>
      <c r="P54" s="67"/>
      <c r="Q54" s="67"/>
      <c r="R54" s="67"/>
      <c r="S54" s="67"/>
    </row>
    <row r="55" spans="1:19" x14ac:dyDescent="0.25">
      <c r="A55" s="67"/>
      <c r="B55" s="67"/>
      <c r="C55" s="67"/>
      <c r="D55" s="67"/>
      <c r="E55" s="67"/>
      <c r="F55" s="67"/>
      <c r="G55" s="67"/>
      <c r="H55" s="67"/>
      <c r="I55" s="67"/>
      <c r="J55" s="67"/>
      <c r="K55" s="67"/>
      <c r="L55" s="67"/>
      <c r="M55" s="67"/>
      <c r="N55" s="67"/>
      <c r="O55" s="67"/>
      <c r="P55" s="67"/>
      <c r="Q55" s="67"/>
      <c r="R55" s="67"/>
      <c r="S55" s="67"/>
    </row>
    <row r="56" spans="1:19" x14ac:dyDescent="0.25">
      <c r="A56" s="67"/>
      <c r="B56" s="67"/>
      <c r="C56" s="67"/>
      <c r="D56" s="67"/>
      <c r="E56" s="67"/>
      <c r="F56" s="67"/>
      <c r="G56" s="67"/>
      <c r="H56" s="67"/>
      <c r="I56" s="67"/>
      <c r="J56" s="67"/>
      <c r="K56" s="67"/>
      <c r="L56" s="67"/>
      <c r="M56" s="67"/>
      <c r="N56" s="67"/>
      <c r="O56" s="67"/>
      <c r="P56" s="67"/>
      <c r="Q56" s="67"/>
      <c r="R56" s="67"/>
      <c r="S56" s="67"/>
    </row>
    <row r="57" spans="1:19" x14ac:dyDescent="0.25">
      <c r="A57" s="67"/>
      <c r="B57" s="67"/>
      <c r="C57" s="67"/>
      <c r="D57" s="67"/>
      <c r="E57" s="67"/>
      <c r="F57" s="67"/>
      <c r="G57" s="67"/>
      <c r="H57" s="67"/>
      <c r="I57" s="67"/>
      <c r="J57" s="67"/>
      <c r="K57" s="67"/>
      <c r="L57" s="67"/>
      <c r="M57" s="67"/>
      <c r="N57" s="67"/>
      <c r="O57" s="67"/>
      <c r="P57" s="67"/>
      <c r="Q57" s="67"/>
      <c r="R57" s="67"/>
      <c r="S57" s="67"/>
    </row>
    <row r="58" spans="1:19" x14ac:dyDescent="0.25">
      <c r="A58" s="67"/>
      <c r="B58" s="67"/>
      <c r="C58" s="67"/>
      <c r="D58" s="67"/>
      <c r="E58" s="67"/>
      <c r="F58" s="67"/>
      <c r="G58" s="67"/>
      <c r="H58" s="67"/>
      <c r="I58" s="67"/>
      <c r="J58" s="67"/>
      <c r="K58" s="67"/>
      <c r="L58" s="67"/>
      <c r="M58" s="67"/>
      <c r="N58" s="67"/>
      <c r="O58" s="67"/>
      <c r="P58" s="67"/>
      <c r="Q58" s="67"/>
      <c r="R58" s="67"/>
      <c r="S58" s="67"/>
    </row>
    <row r="59" spans="1:19" x14ac:dyDescent="0.25">
      <c r="A59" s="67"/>
      <c r="B59" s="67"/>
      <c r="C59" s="67"/>
      <c r="D59" s="67"/>
      <c r="E59" s="67"/>
      <c r="F59" s="67"/>
      <c r="G59" s="67"/>
      <c r="H59" s="67"/>
      <c r="I59" s="67"/>
      <c r="J59" s="67"/>
      <c r="K59" s="67"/>
      <c r="L59" s="67"/>
      <c r="M59" s="67"/>
      <c r="N59" s="67"/>
      <c r="O59" s="67"/>
      <c r="P59" s="67"/>
      <c r="Q59" s="67"/>
      <c r="R59" s="67"/>
      <c r="S59" s="67"/>
    </row>
    <row r="60" spans="1:19" x14ac:dyDescent="0.25">
      <c r="A60" s="67"/>
      <c r="B60" s="67"/>
      <c r="C60" s="67"/>
      <c r="D60" s="67"/>
      <c r="E60" s="67"/>
      <c r="F60" s="67"/>
      <c r="G60" s="67"/>
      <c r="H60" s="67"/>
      <c r="I60" s="67"/>
      <c r="J60" s="67"/>
      <c r="K60" s="67"/>
      <c r="L60" s="67"/>
      <c r="M60" s="67"/>
      <c r="N60" s="67"/>
      <c r="O60" s="67"/>
      <c r="P60" s="67"/>
      <c r="Q60" s="67"/>
      <c r="R60" s="67"/>
      <c r="S60" s="67"/>
    </row>
  </sheetData>
  <sheetProtection password="CAD1" sheet="1" objects="1" scenarios="1"/>
  <mergeCells count="38">
    <mergeCell ref="B4:J7"/>
    <mergeCell ref="L8:O11"/>
    <mergeCell ref="B9:J11"/>
    <mergeCell ref="B13:B14"/>
    <mergeCell ref="C13:E13"/>
    <mergeCell ref="F13:F14"/>
    <mergeCell ref="G13:J13"/>
    <mergeCell ref="L13:O14"/>
    <mergeCell ref="I14:J14"/>
    <mergeCell ref="I29:J29"/>
    <mergeCell ref="I15:J15"/>
    <mergeCell ref="O15:O31"/>
    <mergeCell ref="I16:J16"/>
    <mergeCell ref="I17:J17"/>
    <mergeCell ref="I18:J18"/>
    <mergeCell ref="I19:J19"/>
    <mergeCell ref="I20:J20"/>
    <mergeCell ref="I21:J21"/>
    <mergeCell ref="I22:J22"/>
    <mergeCell ref="I23:J23"/>
    <mergeCell ref="I24:J24"/>
    <mergeCell ref="I25:J25"/>
    <mergeCell ref="I26:J26"/>
    <mergeCell ref="I27:J27"/>
    <mergeCell ref="I28:J28"/>
    <mergeCell ref="N37:N39"/>
    <mergeCell ref="O37:O39"/>
    <mergeCell ref="B40:O45"/>
    <mergeCell ref="I30:J30"/>
    <mergeCell ref="I31:J31"/>
    <mergeCell ref="E33:J35"/>
    <mergeCell ref="L33:O35"/>
    <mergeCell ref="E37:F39"/>
    <mergeCell ref="G37:G39"/>
    <mergeCell ref="H37:H39"/>
    <mergeCell ref="I37:I39"/>
    <mergeCell ref="J37:J39"/>
    <mergeCell ref="L37:M39"/>
  </mergeCells>
  <conditionalFormatting sqref="I37">
    <cfRule type="cellIs" dxfId="6" priority="7" operator="lessThan">
      <formula>0.15</formula>
    </cfRule>
  </conditionalFormatting>
  <conditionalFormatting sqref="O15">
    <cfRule type="cellIs" dxfId="5" priority="5" operator="equal">
      <formula>"Yes"</formula>
    </cfRule>
    <cfRule type="cellIs" dxfId="4" priority="6" operator="equal">
      <formula>"Not Met"</formula>
    </cfRule>
  </conditionalFormatting>
  <conditionalFormatting sqref="J37">
    <cfRule type="cellIs" dxfId="3" priority="3" operator="equal">
      <formula>"Energy savings met"</formula>
    </cfRule>
    <cfRule type="cellIs" dxfId="2" priority="4" operator="equal">
      <formula>"Energy savings not met"</formula>
    </cfRule>
  </conditionalFormatting>
  <conditionalFormatting sqref="O37">
    <cfRule type="cellIs" dxfId="1" priority="1" operator="equal">
      <formula>"Capacity size met"</formula>
    </cfRule>
    <cfRule type="cellIs" dxfId="0" priority="2" operator="equal">
      <formula>"Capacity not met"</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background</vt:lpstr>
      <vt:lpstr>Appendix C-Instructions</vt:lpstr>
      <vt:lpstr>(Example 1.a.) Form Inputs</vt:lpstr>
      <vt:lpstr>(Example 1.a.) Energy Savings</vt:lpstr>
      <vt:lpstr>Form Inputs</vt:lpstr>
      <vt:lpstr>Energy Savings Results</vt:lpstr>
      <vt:lpstr>'Appendix C-Instructions'!_ftnref1</vt:lpstr>
      <vt:lpstr>'Appendix C-Instructions'!_Ref357593633</vt:lpstr>
      <vt:lpstr>'Appendix C-Instructions'!_Ref357595432</vt:lpstr>
    </vt:vector>
  </TitlesOfParts>
  <Company>NREL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NREL</dc:creator>
  <cp:lastModifiedBy>Pierce, Lizana</cp:lastModifiedBy>
  <dcterms:created xsi:type="dcterms:W3CDTF">2014-06-14T20:14:28Z</dcterms:created>
  <dcterms:modified xsi:type="dcterms:W3CDTF">2016-11-04T23:54:08Z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